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750" tabRatio="719" firstSheet="1" activeTab="1"/>
  </bookViews>
  <sheets>
    <sheet name="Mapka" sheetId="1" state="hidden" r:id="rId1"/>
    <sheet name="Ogień" sheetId="2" r:id="rId2"/>
    <sheet name="Elektronika" sheetId="3" r:id="rId3"/>
    <sheet name="Pojazdy" sheetId="4" r:id="rId4"/>
    <sheet name="Zabezpieczenia" sheetId="5" r:id="rId5"/>
  </sheets>
  <definedNames/>
  <calcPr fullCalcOnLoad="1"/>
</workbook>
</file>

<file path=xl/comments2.xml><?xml version="1.0" encoding="utf-8"?>
<comments xmlns="http://schemas.openxmlformats.org/spreadsheetml/2006/main">
  <authors>
    <author>Patryk</author>
  </authors>
  <commentList>
    <comment ref="C49" authorId="0">
      <text>
        <r>
          <rPr>
            <b/>
            <sz val="9"/>
            <rFont val="Tahoma"/>
            <family val="2"/>
          </rPr>
          <t>Patryk:</t>
        </r>
        <r>
          <rPr>
            <sz val="9"/>
            <rFont val="Tahoma"/>
            <family val="2"/>
          </rPr>
          <t xml:space="preserve">
Wartość wyposażenia pomniejszona o elektronikę, maszyny/kotły co i wolnobieżne
</t>
        </r>
      </text>
    </comment>
  </commentList>
</comments>
</file>

<file path=xl/comments4.xml><?xml version="1.0" encoding="utf-8"?>
<comments xmlns="http://schemas.openxmlformats.org/spreadsheetml/2006/main">
  <authors>
    <author>Patryk</author>
  </authors>
  <commentList>
    <comment ref="L7" authorId="0">
      <text>
        <r>
          <rPr>
            <b/>
            <sz val="9"/>
            <rFont val="Tahoma"/>
            <family val="2"/>
          </rPr>
          <t>Patryk:</t>
        </r>
        <r>
          <rPr>
            <sz val="9"/>
            <rFont val="Tahoma"/>
            <family val="2"/>
          </rPr>
          <t xml:space="preserve">
dodatkowo AC na prośbę Klienta</t>
        </r>
      </text>
    </comment>
  </commentList>
</comments>
</file>

<file path=xl/sharedStrings.xml><?xml version="1.0" encoding="utf-8"?>
<sst xmlns="http://schemas.openxmlformats.org/spreadsheetml/2006/main" count="1283" uniqueCount="475">
  <si>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</si>
  <si>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</si>
  <si>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</si>
  <si>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</si>
  <si>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</si>
  <si>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</si>
  <si>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</si>
  <si>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</si>
  <si>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</si>
  <si>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</si>
  <si>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</si>
  <si>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</si>
  <si>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</si>
  <si>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</si>
  <si>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Jednostka</t>
  </si>
  <si>
    <t>Ogień</t>
  </si>
  <si>
    <t>Kradzież</t>
  </si>
  <si>
    <t xml:space="preserve">OC </t>
  </si>
  <si>
    <t>Sprzęt elektroniczny</t>
  </si>
  <si>
    <t>Przedmioty szklane</t>
  </si>
  <si>
    <t>AC</t>
  </si>
  <si>
    <t xml:space="preserve">NNW </t>
  </si>
  <si>
    <t>Tak</t>
  </si>
  <si>
    <t>nie dotyczy</t>
  </si>
  <si>
    <t>Materiał</t>
  </si>
  <si>
    <t>Przedmiot ubezpieczenia</t>
  </si>
  <si>
    <t>Rok budowy budynku</t>
  </si>
  <si>
    <t>Ścian</t>
  </si>
  <si>
    <t>Stropów</t>
  </si>
  <si>
    <t>Stropodachu</t>
  </si>
  <si>
    <t>Pokrycie dachu</t>
  </si>
  <si>
    <t>Wyposażenie i urządzenia</t>
  </si>
  <si>
    <t>Sprzęt elektroniczny stacjonarny</t>
  </si>
  <si>
    <t>Sprzęt elektroniczny przenośny</t>
  </si>
  <si>
    <t>Kserokopiarki, urządzenia wielofunkcyjne</t>
  </si>
  <si>
    <t>Nr rej.</t>
  </si>
  <si>
    <t>Rodzaj</t>
  </si>
  <si>
    <t xml:space="preserve">Rok prod. </t>
  </si>
  <si>
    <t>Nr nadwozia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</si>
  <si>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</si>
  <si>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</si>
  <si>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</si>
  <si>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</si>
  <si>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</si>
  <si>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</si>
  <si>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</si>
  <si>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</si>
  <si>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</si>
  <si>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</si>
  <si>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</si>
  <si>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</si>
  <si>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</si>
  <si>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</si>
  <si>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</si>
  <si>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</si>
  <si>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</si>
  <si>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</si>
  <si>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</si>
  <si>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Pojazdy mechaniczne</t>
  </si>
  <si>
    <t>budynki</t>
  </si>
  <si>
    <t>wyposażenie</t>
  </si>
  <si>
    <t>majątek</t>
  </si>
  <si>
    <t>gotówka</t>
  </si>
  <si>
    <t>sprzęt</t>
  </si>
  <si>
    <t>oprogramowanie</t>
  </si>
  <si>
    <t>Liczba miejsc</t>
  </si>
  <si>
    <t>Pojemność</t>
  </si>
  <si>
    <t>Ładowność</t>
  </si>
  <si>
    <t>Marka</t>
  </si>
  <si>
    <t>Załącznik nr 8 do SIWZ</t>
  </si>
  <si>
    <t>Wykaz zabezpieczeń przeciwpożarowych i przeciwkradzieżowych</t>
  </si>
  <si>
    <t>Zabezpieczenia przeciwpożarowe</t>
  </si>
  <si>
    <t>Zabezpieczenia przeciwkradzieżowe</t>
  </si>
  <si>
    <t>- co najmniej 2 zamki wielozastawkowe w każdych drzwiach zewnętrznych,
- okratowane okna budynku,
- stały dozór wewnątrz,
- stały dozór na zewnątrz,
- alarm tylko na miejscu,
- system alarmujący służby z całodobową ochroną,</t>
  </si>
  <si>
    <t>-</t>
  </si>
  <si>
    <t>Centrala telefoniczna</t>
  </si>
  <si>
    <t>Faks</t>
  </si>
  <si>
    <t>Serwer</t>
  </si>
  <si>
    <t>Monitoring</t>
  </si>
  <si>
    <t>Zespół Szkolno-Przedszkolny w Czernicy</t>
  </si>
  <si>
    <t>Publiczne Gimnazjum Nr 1 w Czernicy</t>
  </si>
  <si>
    <t>Publiczne Gimnazjum Nr 2 w Kamieńcu Wrocławskim</t>
  </si>
  <si>
    <t>Szkoła Podstawowa w Ratowicach</t>
  </si>
  <si>
    <t>Zestaw nagłośnieniowy</t>
  </si>
  <si>
    <t>żelbeton</t>
  </si>
  <si>
    <t>żelbetowy</t>
  </si>
  <si>
    <t>papa</t>
  </si>
  <si>
    <t>garaże</t>
  </si>
  <si>
    <t>Ford</t>
  </si>
  <si>
    <t>specjalny</t>
  </si>
  <si>
    <t>Fiat</t>
  </si>
  <si>
    <t>Autosan</t>
  </si>
  <si>
    <t>autobus</t>
  </si>
  <si>
    <t>Bercedes-Benz</t>
  </si>
  <si>
    <t>Mercedes-Benz</t>
  </si>
  <si>
    <t>Budynek komunalny  Dobrzykowice ul. Stawowa</t>
  </si>
  <si>
    <t>Lokal mieszkalny dz.267/14 ul.Wr.Dobrzykowice</t>
  </si>
  <si>
    <t>Mieszkania komunalne Ratowice ul. Wrocławska 31</t>
  </si>
  <si>
    <t>Budynek usługowy - sklep Krzyków</t>
  </si>
  <si>
    <t>Remiza OSP Kamieniec  ul.Wrocławska 128 wyposażenie</t>
  </si>
  <si>
    <t>ubezpiecza gmina</t>
  </si>
  <si>
    <t>Budynek socjalny Gajków, ul. Ładna 11</t>
  </si>
  <si>
    <t xml:space="preserve">Wyposażenie pozostałe </t>
  </si>
  <si>
    <t>Świetlica Chrząstawa Wielka - wyposażenie</t>
  </si>
  <si>
    <t>Świetlica Kamieniec Wr. - wyposażenie</t>
  </si>
  <si>
    <t>Świetlica Czernica - wyposażenie</t>
  </si>
  <si>
    <t>Świetlica Gajków - wyposażenie</t>
  </si>
  <si>
    <t>Świetlica Krzyków - wyposażenie</t>
  </si>
  <si>
    <t>Remiza i świetlica OSP Nadolice. - wyposażenie</t>
  </si>
  <si>
    <t>Świetlica Wojnowice - wyposażenie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</si>
  <si>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</si>
  <si>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</si>
  <si>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</si>
  <si>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</si>
  <si>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</si>
  <si>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</si>
  <si>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</si>
  <si>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</si>
  <si>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</si>
  <si>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</si>
  <si>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</si>
  <si>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</si>
  <si>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</si>
  <si>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</si>
  <si>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</si>
  <si>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</si>
  <si>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</si>
  <si>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</si>
  <si>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</si>
  <si>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</si>
  <si>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</si>
  <si>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Urząd Gminy Czernica</t>
  </si>
  <si>
    <t>1. Urząd Gminy Czernica</t>
  </si>
  <si>
    <t>Gminna Biblioteka Publiczna w Czernicy</t>
  </si>
  <si>
    <t>Gminny Ośrodek Pomocy Społecznej w Czernicy</t>
  </si>
  <si>
    <t>Zespół Szkół  w Chrząstawie Wielkiej</t>
  </si>
  <si>
    <t>Szkoła Podstawowa w Dobrzykowicach</t>
  </si>
  <si>
    <t>Szkoła Podstawowa im. B. Krzywoustego w Kamieńcu Wrocławskim</t>
  </si>
  <si>
    <t>Zakład Gospodarki Komunalnej Czernica</t>
  </si>
  <si>
    <t>2. Gminna Biblioteka Publiczna w Czernicy</t>
  </si>
  <si>
    <t>murowane</t>
  </si>
  <si>
    <t>blacha</t>
  </si>
  <si>
    <t>budynek biblioteki, Chrząstawa Wielka ul. Wrocławska 19</t>
  </si>
  <si>
    <t>budynek biblioteki, Kamieniec Wrocławski ul. Kolejowa 8</t>
  </si>
  <si>
    <t>Urząd Gminy, ul.Kolejowa 3 - budynek</t>
  </si>
  <si>
    <t>place integracyjne (2 szt.)</t>
  </si>
  <si>
    <t>budynek GOPS, Czernica ul. Wrocławska 78</t>
  </si>
  <si>
    <t>Sprzęt elektroniczy stacjonarny i przenośny zakupiony przed 2012 r.</t>
  </si>
  <si>
    <t>Projektory, rzutniki</t>
  </si>
  <si>
    <t>Tablice interaktywne</t>
  </si>
  <si>
    <t>Klimatyzator</t>
  </si>
  <si>
    <t>stalowy</t>
  </si>
  <si>
    <t>3. Gminny Ośrodek Pomocy Społecznej w Czernicy</t>
  </si>
  <si>
    <t>Tablety</t>
  </si>
  <si>
    <t>Klimatyzacja</t>
  </si>
  <si>
    <t>budynek szkoły, ul. św. Brata Alberta Chmielowskiego 9</t>
  </si>
  <si>
    <t xml:space="preserve">piec gazowy BROTJE </t>
  </si>
  <si>
    <t>dźwig towarowy BKG BUNSE</t>
  </si>
  <si>
    <t>kocioł c.o. DeDietrich</t>
  </si>
  <si>
    <t>boisko Orlik</t>
  </si>
  <si>
    <t>kotłownia</t>
  </si>
  <si>
    <t xml:space="preserve">piec konwekcyjny </t>
  </si>
  <si>
    <t xml:space="preserve">zmywarka </t>
  </si>
  <si>
    <t>Sprzęt nagłaśniający</t>
  </si>
  <si>
    <t>Ekran</t>
  </si>
  <si>
    <t>plac zabaw</t>
  </si>
  <si>
    <t>nawierzchnia bezpieczna przy placu zabaw</t>
  </si>
  <si>
    <t>2013/2014</t>
  </si>
  <si>
    <t>Aparaty cyfrowe</t>
  </si>
  <si>
    <t>zestaw mikrofonów 4 szt.</t>
  </si>
  <si>
    <t>budynek szkoły, Kamieniec Wrocławski ul. Kolejowa 8</t>
  </si>
  <si>
    <t>murowany</t>
  </si>
  <si>
    <t>dachówka</t>
  </si>
  <si>
    <t>boisko wielofunkcyjne</t>
  </si>
  <si>
    <t>organy</t>
  </si>
  <si>
    <t>NEW HOLLAND</t>
  </si>
  <si>
    <t>MAN</t>
  </si>
  <si>
    <t>OPEL MOVANO</t>
  </si>
  <si>
    <t>ŚWIDNIK</t>
  </si>
  <si>
    <t>MEPROZET</t>
  </si>
  <si>
    <t>OPEL VIVARO</t>
  </si>
  <si>
    <t>KIA</t>
  </si>
  <si>
    <t>SANOK</t>
  </si>
  <si>
    <t>URSUS</t>
  </si>
  <si>
    <t>SAMOCHÓD SPECJALNY KOPARKO-SPYCHARKA</t>
  </si>
  <si>
    <t>CIĄGNIK ROLNICZY</t>
  </si>
  <si>
    <t>SAMOCHÓD CIĘŻAROWY</t>
  </si>
  <si>
    <t>SAMOCHÓD CIĘZAROWY</t>
  </si>
  <si>
    <t>PRZYCZEPA</t>
  </si>
  <si>
    <t>PRZYCZEPA CIĘŻAROWA ROLNICZA</t>
  </si>
  <si>
    <t>SAMÓCHD CIĘŻAROWY</t>
  </si>
  <si>
    <t>PRZYCZEPA LEKKA</t>
  </si>
  <si>
    <t>PRZYCZEPA CIĘŻAROWA</t>
  </si>
  <si>
    <t>NAHH00088</t>
  </si>
  <si>
    <t>ZAJH11621</t>
  </si>
  <si>
    <t>WMAN05ZZ38Y212962</t>
  </si>
  <si>
    <t>W0LMRF2CCAB014761</t>
  </si>
  <si>
    <t>SWH23610EWH000491</t>
  </si>
  <si>
    <t>MEP100575</t>
  </si>
  <si>
    <t>W0LF7BHB69V616322</t>
  </si>
  <si>
    <t>VF1VBH4J247885891</t>
  </si>
  <si>
    <t>KNESD01324K952166</t>
  </si>
  <si>
    <t>W0L6VYF1BF9560090</t>
  </si>
  <si>
    <t>61525</t>
  </si>
  <si>
    <t>341698</t>
  </si>
  <si>
    <t>RENAULT</t>
  </si>
  <si>
    <t>ujęcie wody studnia nr 1 Nadolice Wielkie*</t>
  </si>
  <si>
    <t>ujęcie wody studnia nr 2 Nadolice Wielkie*</t>
  </si>
  <si>
    <t>ujęcie wody studnia nr 3 Nadolice Wielkie*</t>
  </si>
  <si>
    <t>lokal w budynku szkoły</t>
  </si>
  <si>
    <t>budynek biblioteki, Ratowice ul. Wrocławska*</t>
  </si>
  <si>
    <t>Maszyny, kotły co itp.</t>
  </si>
  <si>
    <t>Place zabaw (27 szt.)</t>
  </si>
  <si>
    <t>"Orlik 2012"  Kamieniec Wrocławski</t>
  </si>
  <si>
    <t>Boisko Chrząstawa Mała</t>
  </si>
  <si>
    <t>Boisko do koszykówki, siatki Gajków</t>
  </si>
  <si>
    <t>Boisko Nadolice Wielkie</t>
  </si>
  <si>
    <t>Świetlica Ratowice - wyposażenie</t>
  </si>
  <si>
    <t>SUASD5CPP6S620227</t>
  </si>
  <si>
    <t>WF0LXXBDFL5K73660</t>
  </si>
  <si>
    <t>WDB9676371L906964</t>
  </si>
  <si>
    <t>ZFA25000001553361</t>
  </si>
  <si>
    <t>WDB9763641L444804</t>
  </si>
  <si>
    <t>WDB9763641L51143</t>
  </si>
  <si>
    <t>Urząd Gminy, ul.Kolejowa 3 - wyposażenie i urządzenia</t>
  </si>
  <si>
    <t>15.</t>
  </si>
  <si>
    <t>16.</t>
  </si>
  <si>
    <t>51.</t>
  </si>
  <si>
    <t>Budynek komunalny ul. G.67 Wojnowice</t>
  </si>
  <si>
    <t>Budynek komunalny  Czernica  ul. Wrocławska (GOPS)</t>
  </si>
  <si>
    <t>Budynek komunalny ul. Szkolna  Jeszkowice</t>
  </si>
  <si>
    <t>Lokal mieszkalny ul. Stawowa 19  Dobrzykowice</t>
  </si>
  <si>
    <t>Cyfrowa centrala telefoniczna 2008r.</t>
  </si>
  <si>
    <t xml:space="preserve">Monitoring </t>
  </si>
  <si>
    <t>Brak</t>
  </si>
  <si>
    <t>Jednostka organizacyjna</t>
  </si>
  <si>
    <t>Tak*</t>
  </si>
  <si>
    <t>*ubezpieczenie zawarte przez Urząd Gminy - polisa wspólna w PZU SA</t>
  </si>
  <si>
    <t>Tak**</t>
  </si>
  <si>
    <t>**budynek ubezpiecza Szkoła Podstawowa w Kamieńcu Wrocławskim</t>
  </si>
  <si>
    <t>Powierzchnia użytkowa w m2</t>
  </si>
  <si>
    <t>Pojazdy wolnobieżne nieposiadające tablic rejestracyjnych</t>
  </si>
  <si>
    <t>Suma ubezpieczenia w wartości księgowej brutto</t>
  </si>
  <si>
    <t xml:space="preserve">studnia rewizyjna Krzyków Tł. </t>
  </si>
  <si>
    <t>aleje na cmentarzu komunalnym</t>
  </si>
  <si>
    <t>studnia głębinowa IV Nadolice</t>
  </si>
  <si>
    <t>przepompownia ścieków K-C działka NR 197/1 pow 9,813M2</t>
  </si>
  <si>
    <t>studnia 2a Nadolice</t>
  </si>
  <si>
    <t>przepompownia Brata Alberta Czernica</t>
  </si>
  <si>
    <t>budynek hydroforni Nadolice Wielkie SUW</t>
  </si>
  <si>
    <t>budynek stacja uzdatniania wody Strachocińska 4</t>
  </si>
  <si>
    <t>Komisariat po ZOZ - wyposażenie</t>
  </si>
  <si>
    <t>budynek biblioteki, Nadolice Wielkie 56A</t>
  </si>
  <si>
    <t>budynek biblioteki, Jeszkowice ul. Jelczańska 5</t>
  </si>
  <si>
    <t>Świetlica Gajków - budynek</t>
  </si>
  <si>
    <t>Świetlica Chrząstawa Wielka - budynek</t>
  </si>
  <si>
    <t>Budynek komunalny ul. Polna</t>
  </si>
  <si>
    <t>Świetlica Kamieniec Wr. - budynek</t>
  </si>
  <si>
    <t>Świetlica Jeszkowice - budynek</t>
  </si>
  <si>
    <t>Świetlica Krzyków - budynek</t>
  </si>
  <si>
    <t>Świetlica Wojnowice - budynek</t>
  </si>
  <si>
    <t>Świetlica Ratowice - budynek</t>
  </si>
  <si>
    <t>Swietlica Czernica - budynek</t>
  </si>
  <si>
    <t>Remiza OSP Chrzastawa - budynek</t>
  </si>
  <si>
    <t>Remiza OSP Kamieniec  ul.Wrocławska 128 - budynek</t>
  </si>
  <si>
    <t>Remiza i świetlica OSP Nadolice. - budynek</t>
  </si>
  <si>
    <t>Telefon komórkowy Samsung S5610</t>
  </si>
  <si>
    <t>w budynku szkoły podstawowej</t>
  </si>
  <si>
    <t>- co najmniej 2 zamki wielozastawkowe w każdych drzwiach zewnętrznych,
- okratowane okna budynku,
- system alarmujący służby z całodobową ochroną,</t>
  </si>
  <si>
    <t>2007 generalny remont</t>
  </si>
  <si>
    <t xml:space="preserve">- co najmniej 2 zamki wielozastawkowe w każdych drzwiach zewnętrznych,
- alarm tylko na miejscu,
- system alarmujący służby z całodobową ochroną,                           - monitoring wejścia do budynku, </t>
  </si>
  <si>
    <t>- zgodne z przepisami o ochronie przeciwpożarowej,
- urządzenie sygnalizujące powstanie pożaru,
- gaśnice: 9 szt.,
- hydranty wewnętrzne:  3 szt.,</t>
  </si>
  <si>
    <t xml:space="preserve">- zgodne z przepisami o ochronie przeciwpożarowej,
- gaśnice:  6 szt.,
</t>
  </si>
  <si>
    <t>- co najmniej 2 zamki wielozastawkowe w każdych drzwiach zewnętrznych,
- system alarmujący służby z całodobową ochroną,</t>
  </si>
  <si>
    <t>Projektory, rzutniki, projektor jezdny</t>
  </si>
  <si>
    <t>zestaw nagłaśniajacy</t>
  </si>
  <si>
    <t>- zgodne z przepisami o ochronie przeciwpożarowej,
- gaśnice, agregaty:  2 szt.</t>
  </si>
  <si>
    <t>- co najmniej 2 zamki wielozastawkowe w każdych drzwiach zewnętrznych,
- rolety zewnętrzne</t>
  </si>
  <si>
    <t xml:space="preserve">- zgodne z przepisami o ochronie przeciwpożarowej,
- gaśnice, agregaty:  5 szt.,
</t>
  </si>
  <si>
    <t>- system alarmujący służby z całodobową ochroną,</t>
  </si>
  <si>
    <t>Platforma przyschodowa DELTA</t>
  </si>
  <si>
    <t>57.</t>
  </si>
  <si>
    <t>wiaty przystankowe na terenie gminy</t>
  </si>
  <si>
    <t>58.</t>
  </si>
  <si>
    <t>Most na rz.Mynówka  Ratowice</t>
  </si>
  <si>
    <t>przedwojenny-rozbudowany 1982-1984</t>
  </si>
  <si>
    <t>cegła, pustak</t>
  </si>
  <si>
    <t>betonowe</t>
  </si>
  <si>
    <t>papa termozgrzewalna</t>
  </si>
  <si>
    <t>murowane; gazobeton</t>
  </si>
  <si>
    <t>brak</t>
  </si>
  <si>
    <t>blachodachówka</t>
  </si>
  <si>
    <t>przedowjenny</t>
  </si>
  <si>
    <t>cegła - murowane</t>
  </si>
  <si>
    <t>masywne nad piwnicą; drewniane</t>
  </si>
  <si>
    <t>dachówka (częśc dach kryta papą)</t>
  </si>
  <si>
    <t>przedwojenny</t>
  </si>
  <si>
    <t>drewniane</t>
  </si>
  <si>
    <t>dachówka/blacha</t>
  </si>
  <si>
    <t>lata 70</t>
  </si>
  <si>
    <t>płyta żelbetonowa</t>
  </si>
  <si>
    <t>żelbetowe</t>
  </si>
  <si>
    <t>cegła-murowany</t>
  </si>
  <si>
    <t>papa-dach płaski</t>
  </si>
  <si>
    <t>przedwojenny - rozbudowany w latach 2011-2015</t>
  </si>
  <si>
    <t>cegla - murowane</t>
  </si>
  <si>
    <t>częsciowy stropodach</t>
  </si>
  <si>
    <t>blachodachówka/papa</t>
  </si>
  <si>
    <t>papa/dachówka</t>
  </si>
  <si>
    <t>drewno</t>
  </si>
  <si>
    <t>stropodach pałski-belki stalwoe</t>
  </si>
  <si>
    <t>Komisariat po ZOZ - budynek</t>
  </si>
  <si>
    <t>Budynek  usługowy - poczta Kamieniec</t>
  </si>
  <si>
    <t>budynek szkoły, Dobrzykowice ul. Szkolna 1</t>
  </si>
  <si>
    <t>- zgodne z przepisami o ochronie przeciwpożarowej,                                                   - urządzenie sygnalizujące powstanie pożaru,                                                                - gaśnice: 6  szt.,</t>
  </si>
  <si>
    <t>- dwa zamki wielozastawkowe w drzwiach zewnętrznych,                              - monitoring zewnętrzny budynku,                                 - system alarmujący służby z całodobową ochroną pomieszczenia sekretariatu i gabinetu dyrektora,</t>
  </si>
  <si>
    <t>OC</t>
  </si>
  <si>
    <t>- zgodne z przepisami o ochronie przeciwpożarowej,
- gaśnice:  szt.3,</t>
  </si>
  <si>
    <t>- co najmniej 2 zamki wielozastawkowe w każdych drzwiach zewnętrznych,
- alarm tylko na miejscu,
- system alarmujący służby z całodobową ochroną,</t>
  </si>
  <si>
    <t>ceglła bloczki</t>
  </si>
  <si>
    <t>stropodach żelbetonowy</t>
  </si>
  <si>
    <t>płaski papa</t>
  </si>
  <si>
    <t>1970 potem rozbuowywany i moderniozwny</t>
  </si>
  <si>
    <t>cegła - bloczki</t>
  </si>
  <si>
    <t>płaksi papa</t>
  </si>
  <si>
    <t>- co najmniej 2 zamki wielozastawkowe w każdych drzwiach zewnętrznych,
-monitring (kamery na korytarzach, rzed budynkiem, na sali konferencyjnej)
- system alarmujący służby z całodobową ochroną,</t>
  </si>
  <si>
    <t>59.</t>
  </si>
  <si>
    <t>- zgodne z przepisami o ochronie przeciwpożarowej,
- gaśnice, agregaty: 28 szt.,
- hydranty zewnętrzne:  1 szt.,
- hydranty wewnętrzne: 9 szt.,</t>
  </si>
  <si>
    <t xml:space="preserve">budynek gminny, opisany przy urzędzie </t>
  </si>
  <si>
    <t>Budynek administracyjny  Ratowice - (ZGK)</t>
  </si>
  <si>
    <t xml:space="preserve">- co najmniej 2 zamki wielozastawkowe w każdych drzwiach zewnętrznych,
- okratowane okna budynku,
</t>
  </si>
  <si>
    <t xml:space="preserve">- zgodne z przepisami o ochronie przeciwpożarowej,
- gaśnice:  szt.2,
</t>
  </si>
  <si>
    <t xml:space="preserve">- zgodne z przepisami o ochronie przeciwpożarowej,
- gaśnice: szt. 1,
</t>
  </si>
  <si>
    <t xml:space="preserve">- co najmniej 2 zamki wielozastawkowe w każdych drzwiach zewnętrznych, - jest jeden zamek i koljne drzwi wewnetrzne
- alarm tylko na miejscu,
</t>
  </si>
  <si>
    <t>- zgodne z przepisami o ochronie przeciwpożarowej,
- gaśnice: szt.1,</t>
  </si>
  <si>
    <t>- co najmniej 2 zamki wielozastawkowe w każdych drzwiach zewnętrznych,
- okratowane okna budynku</t>
  </si>
  <si>
    <t>plac zabaw urządzenia</t>
  </si>
  <si>
    <t>zbiornik wody SUW + zabudowa i maszyny</t>
  </si>
  <si>
    <t>Lokal mieszkalny   Blok nr 2; 55-003  Czernica ul. Wojska Polskiego 2/12</t>
  </si>
  <si>
    <t>Lokal mieszkalny  Blok nr 2; 55-003 Czernica ul. Wojska Polskiego 2/14</t>
  </si>
  <si>
    <t>Lokal mieszkalny blok nr 3; 55-003 Czernica ul. Wojska Polskiego 3/10</t>
  </si>
  <si>
    <t>Lokal mieszkalny  Blok nr 4;  55-003 Czernica ul. Wojska Polskiego 4/1</t>
  </si>
  <si>
    <t>Lokal mieszkalny Blok nr 4; 55-003 Czernica ul. Wojska Polskiego 4/7</t>
  </si>
  <si>
    <t>Lokal mieszkalny  Blok nr 4; 55-003 Czernica ul. Wojska Polskiego 4/8</t>
  </si>
  <si>
    <t>Lokal mieszkalny Blok nr 4 55-003 Czernica ul. Wojska Polskiego 4/18</t>
  </si>
  <si>
    <t>każda placówka oświatowa jest ogrodzona i ogrodzenie ujęte jest w wartości budynku.</t>
  </si>
  <si>
    <t>- zgodne z przepisami o ochronie przeciwpożarowej,
- urządzenie sygnalizujące powstanie pożaru,
- stałe urządzenie gaśnicze uruchamiane automatycznie,
- gaśnice: 12 szt.,
- hydranty zewnętrzne: 5 szt.,
- hydranty wewnętrzne: 1 szt.,</t>
  </si>
  <si>
    <t xml:space="preserve">- okratowane okna budynku,
- stały dozór wewnątrz,
- stały dozór na zewnątrz,
- alarm na miejscu,
- system alarmujący służby z całodobową ochroną,                          -monitoring wew i zew. </t>
  </si>
  <si>
    <t>- zgodne z przepisami o ochronie przeciwpożarowej,
- gaśnice: szt.26
- hydranty zewnętrzne: 1 szt.
- hydranty wewnętrzne: 5 szt.</t>
  </si>
  <si>
    <t xml:space="preserve">Suma ubezpieczenia w </t>
  </si>
  <si>
    <t xml:space="preserve">Suma ubezpieczenia  </t>
  </si>
  <si>
    <t>budynek szkoły, Ratowice ul Wrocławska 36</t>
  </si>
  <si>
    <t>budynek przedszkola, Czernica ul. Wrocławska 52</t>
  </si>
  <si>
    <t>wyposażenie kuźni Czernica</t>
  </si>
  <si>
    <t>budynek kuźni Czernica (świetlicy-klubokawiarnia), ul. Św. Brata Alberta A. Chmielowskiego 5</t>
  </si>
  <si>
    <t>budynek szkoły, Chrząstawa Wielka ul. Wrocławska 19</t>
  </si>
  <si>
    <t>Budynek komunalny  Czernica  ul. Wrocławska 78 (GOPS)</t>
  </si>
  <si>
    <t>- zgodne z przepisami o ochronie przeciwpożarowej,
- gaśnice, agregaty:  szt. 6,
- hydranty zewnętrzne:  szt. 1,</t>
  </si>
  <si>
    <t xml:space="preserve">- zgodne z przepisami o ochronie przeciwpożarowej,
- urządzenie sygnalizujące powstanie pożaru,
- gaśnice:  szt., 10
- hydranty zewnętrzne:  szt., 1
</t>
  </si>
  <si>
    <t>- co najmniej 2 zamki wielozastawkowe w każdych drzwiach zewnętrznych,</t>
  </si>
  <si>
    <t>- zgodne z przepisami o ochronie przeciwpożarowej,
- gaśnice:  6 szt.,</t>
  </si>
  <si>
    <t>Centralny węzeł przesyłu ścieków (budynek + park maszyn) ul. Stracocińska 4, Kamieniec Wrocławski</t>
  </si>
  <si>
    <t>obiekt służy do wstepnego oczyszczania i przetłaczania ścieków do oczyszczalni ścieków we Wrocławiu z gminy Czernica</t>
  </si>
  <si>
    <t>Sprzęt elektroniczny stacjonarny, urzadzenia wielofunkcyjne do 5 lat</t>
  </si>
  <si>
    <t>Serwery 2010-2018r.</t>
  </si>
  <si>
    <t>Sprzęt elektroniczny przenośny, projektory do 5 lat</t>
  </si>
  <si>
    <t>Zestaw nagłośnieniowy od 2011</t>
  </si>
  <si>
    <t>tel samsung Galaxy A3</t>
  </si>
  <si>
    <t>tel samsung Galaxy ACE4 (37 sztuk)</t>
  </si>
  <si>
    <t>tel Sony D6603 Xperia</t>
  </si>
  <si>
    <t>Radiotelefon MOTOROLA MOTOTRBO DM 4600E VHF</t>
  </si>
  <si>
    <t>serwer</t>
  </si>
  <si>
    <t>smartfon lenovo</t>
  </si>
  <si>
    <t>4. Szkoła Podstawowa w Chrząstawie Wielkiej</t>
  </si>
  <si>
    <t>Monitoring szkoły</t>
  </si>
  <si>
    <r>
      <t>5. Zespół Szkolno-Przedszkolny w Czernicy</t>
    </r>
    <r>
      <rPr>
        <i/>
        <sz val="10"/>
        <rFont val="Arial"/>
        <family val="2"/>
      </rPr>
      <t xml:space="preserve"> (w tym mienie po Gim1)</t>
    </r>
  </si>
  <si>
    <t>zestaw EFG Biofeedback</t>
  </si>
  <si>
    <t>Sprzęt do metody Warnkego</t>
  </si>
  <si>
    <t>Magiczny dywan</t>
  </si>
  <si>
    <t>6. Szkoła Podstawowa w Dobrzykowicach</t>
  </si>
  <si>
    <t>Instrument klawiszowy YAMAHA PSR E403</t>
  </si>
  <si>
    <t xml:space="preserve">smartfo Huawei P8lite </t>
  </si>
  <si>
    <t>mienie oddziału przedszkolnego w Dobrzykowicach</t>
  </si>
  <si>
    <t>Projektory</t>
  </si>
  <si>
    <t>PODŁOGA INTERAKTYWNA - MAGICZNY DYWAN, PAKIET FUN, EDU I RE</t>
  </si>
  <si>
    <t>EEGBIOFEEDBACK Nx4 SYSTEM NR GKiI.272.317.2017.EZ</t>
  </si>
  <si>
    <r>
      <t>7. Szkoła Podstawowa im. B. Krzywoustego w Kamieńcu Wrocławskim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(w tym mienie po Gim2)</t>
    </r>
  </si>
  <si>
    <t>tablice interaktywne</t>
  </si>
  <si>
    <t>8. Szkoła Podstawowa w Ratowicach</t>
  </si>
  <si>
    <t>9. Zakład Gospodarki Komunalnej Czernica</t>
  </si>
  <si>
    <t>Budynek szatni i świetlicy w Chrząstawie Małej położony na działce nr 207/4</t>
  </si>
  <si>
    <t>Lokal   przeznaczony na cele inne niż mieszkalne Czernica ul. Wojska Pol. 9 ( biblioteka)</t>
  </si>
  <si>
    <t>Świetlica Jeszkowice - wyposażenie + monitoring</t>
  </si>
  <si>
    <t>Świetlice Kuźnia - Ratowice, Gajków, Kamieniec Wrocławski - wyposażenie</t>
  </si>
  <si>
    <t>Remiza OSP Chrząstawa Wielka - wyposażenie + kontenery</t>
  </si>
  <si>
    <t>60.</t>
  </si>
  <si>
    <t>61.</t>
  </si>
  <si>
    <t>Boisko do koszykówki, Jeszkowice</t>
  </si>
  <si>
    <t>62.</t>
  </si>
  <si>
    <t>mienie przejęte z ZGK</t>
  </si>
  <si>
    <t>63.</t>
  </si>
  <si>
    <t>64.</t>
  </si>
  <si>
    <t>65.</t>
  </si>
  <si>
    <t>Kaplica cmentarna</t>
  </si>
  <si>
    <t>66.</t>
  </si>
  <si>
    <t>Ogrodzenie cmentarza</t>
  </si>
  <si>
    <t>67.</t>
  </si>
  <si>
    <t>68.</t>
  </si>
  <si>
    <t>69.</t>
  </si>
  <si>
    <t>70.</t>
  </si>
  <si>
    <t xml:space="preserve">Budynek - przedszkole w Dobrzykowicach ul. Sukcesu </t>
  </si>
  <si>
    <t>Wyposażenie i urządzenia Przedszkole</t>
  </si>
  <si>
    <t>Plac zabaw przy Przedszkolu w Dobrzykowicach ul. Sukcesu</t>
  </si>
  <si>
    <t>Piec do wypalania ceramiki</t>
  </si>
  <si>
    <t>nieruchomość niezabudowana</t>
  </si>
  <si>
    <t>zmywarka</t>
  </si>
  <si>
    <t>Wyposażenie i urządzenia Szkoła Podstawowa</t>
  </si>
  <si>
    <t>ujęcie wody studnia nr 1A</t>
  </si>
  <si>
    <t>Urząd Gminy Czernica ul. Kolejowa 3, 55-003 Czernica.                     Regon: 000533825</t>
  </si>
  <si>
    <t>Ubezpieczający</t>
  </si>
  <si>
    <t>Ubezpieczony</t>
  </si>
  <si>
    <t>zakres ochrony</t>
  </si>
  <si>
    <t>SU AC</t>
  </si>
  <si>
    <t>Gmina Czernica ul. Kolejowa 3, 55-003 Czernica.       Regon:931934986</t>
  </si>
  <si>
    <t>DWR89936</t>
  </si>
  <si>
    <t>OC, NW, AC</t>
  </si>
  <si>
    <t>DWR65994</t>
  </si>
  <si>
    <t>DWR01VH</t>
  </si>
  <si>
    <t>OC, NW, AC (dodatkowo)</t>
  </si>
  <si>
    <t>DWR01333</t>
  </si>
  <si>
    <t>DWR23411*</t>
  </si>
  <si>
    <t xml:space="preserve">OSP Nadolice Wielkie
Nadolice Wielkie 
Wrocławska 56
55-003 Czernica
Regon:932256086
</t>
  </si>
  <si>
    <t>DWR30834</t>
  </si>
  <si>
    <t>Zakład Gospodarki Komunalnej CZERNICA Sp z o.o. Ratowice, Wrocławska 111, 55-003 Czernica. Regon:366610918</t>
  </si>
  <si>
    <t>DWR5051P (stary nr WCR0779)</t>
  </si>
  <si>
    <t>OC, NW</t>
  </si>
  <si>
    <t>DWR48RS</t>
  </si>
  <si>
    <t>DWR55893</t>
  </si>
  <si>
    <t>OC, NW,AC</t>
  </si>
  <si>
    <t>DWR78940</t>
  </si>
  <si>
    <t>DWR92934</t>
  </si>
  <si>
    <t>DWREF89</t>
  </si>
  <si>
    <t>DWR58979</t>
  </si>
  <si>
    <t>DWR96417 (stary nr WE670EU)</t>
  </si>
  <si>
    <t>DWR87FS</t>
  </si>
  <si>
    <t>DWR92PY</t>
  </si>
  <si>
    <t>DWRM254</t>
  </si>
  <si>
    <t>OPEL COMBO</t>
  </si>
  <si>
    <t>DWR5617P</t>
  </si>
  <si>
    <t>NEPTUN</t>
  </si>
  <si>
    <t>DW5N236</t>
  </si>
  <si>
    <t>ciężarowy do 3,5</t>
  </si>
  <si>
    <t>Budynek komunalny w Ratowicach ul. Wrocławska 111</t>
  </si>
  <si>
    <t>Oświetlenie uliczne</t>
  </si>
  <si>
    <t>Smartfony 2 sztuki</t>
  </si>
  <si>
    <t>71.</t>
  </si>
  <si>
    <t>72.</t>
  </si>
  <si>
    <t>DW247XU</t>
  </si>
  <si>
    <t>2299</t>
  </si>
  <si>
    <t>1566</t>
  </si>
  <si>
    <t>3</t>
  </si>
  <si>
    <t>2017</t>
  </si>
  <si>
    <t>W0LMRY608HB131088</t>
  </si>
  <si>
    <t>735</t>
  </si>
  <si>
    <t>SXE1P202DHS111398</t>
  </si>
  <si>
    <t>Zespół Szkolno-Przedszkolny w Dobrzykowicach</t>
  </si>
  <si>
    <t>Nowy budynek szkoły wraz z Wyposażeniem</t>
  </si>
  <si>
    <t>brak danych</t>
  </si>
  <si>
    <t>1996/2014</t>
  </si>
  <si>
    <t>przedwojenny / rozbudowa</t>
  </si>
  <si>
    <t>lata 30 XX w</t>
  </si>
  <si>
    <t>drewniane kratowe</t>
  </si>
  <si>
    <t>lata 60</t>
  </si>
  <si>
    <t>żelbetowe-wielka płyta</t>
  </si>
  <si>
    <t>Budynek komunalny ul. Wrocławska 40 Chrząstawa Wielka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</si>
</sst>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_z_ł"/>
    <numFmt numFmtId="166" formatCode="_-* #,##0\ _z_ł_-;\-* #,##0\ _z_ł_-;_-* &quot;-&quot;??\ _z_ł_-;_-@_-"/>
    <numFmt numFmtId="167" formatCode="[$-415]dddd\,\ d\ mmmm\ yyyy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double"/>
      <bottom/>
    </border>
    <border>
      <left/>
      <right style="thin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6" borderId="1" applyNumberFormat="0" applyAlignment="0" applyProtection="0"/>
    <xf numFmtId="9" fontId="1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2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52" applyFont="1" applyFill="1" applyBorder="1" applyAlignment="1">
      <alignment vertical="center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32" borderId="14" xfId="52" applyFont="1" applyFill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32" borderId="15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vertical="center"/>
      <protection/>
    </xf>
    <xf numFmtId="0" fontId="3" fillId="32" borderId="16" xfId="52" applyFont="1" applyFill="1" applyBorder="1" applyAlignment="1">
      <alignment horizontal="center" vertical="center"/>
      <protection/>
    </xf>
    <xf numFmtId="0" fontId="3" fillId="32" borderId="11" xfId="52" applyFont="1" applyFill="1" applyBorder="1" applyAlignment="1">
      <alignment horizontal="center" vertical="center"/>
      <protection/>
    </xf>
    <xf numFmtId="0" fontId="3" fillId="32" borderId="18" xfId="52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2" fillId="0" borderId="0" xfId="52" applyFont="1" applyAlignment="1">
      <alignment/>
      <protection/>
    </xf>
    <xf numFmtId="0" fontId="5" fillId="0" borderId="0" xfId="0" applyFont="1" applyAlignment="1">
      <alignment wrapText="1"/>
    </xf>
    <xf numFmtId="0" fontId="3" fillId="0" borderId="19" xfId="52" applyFont="1" applyFill="1" applyBorder="1" applyAlignment="1">
      <alignment horizontal="center" vertical="center"/>
      <protection/>
    </xf>
    <xf numFmtId="0" fontId="3" fillId="32" borderId="20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left" vertical="center" wrapText="1"/>
      <protection/>
    </xf>
    <xf numFmtId="164" fontId="0" fillId="0" borderId="0" xfId="0" applyNumberFormat="1" applyBorder="1" applyAlignment="1">
      <alignment/>
    </xf>
    <xf numFmtId="0" fontId="3" fillId="0" borderId="23" xfId="52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6" fillId="0" borderId="0" xfId="0" applyNumberFormat="1" applyFont="1" applyAlignment="1">
      <alignment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25" xfId="54" applyFont="1" applyBorder="1" applyAlignment="1">
      <alignment vertical="center"/>
      <protection/>
    </xf>
    <xf numFmtId="0" fontId="6" fillId="0" borderId="0" xfId="0" applyFont="1" applyAlignment="1">
      <alignment/>
    </xf>
    <xf numFmtId="0" fontId="2" fillId="0" borderId="0" xfId="52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3" fillId="0" borderId="25" xfId="54" applyFont="1" applyBorder="1" applyAlignment="1">
      <alignment horizontal="center" vertical="center"/>
      <protection/>
    </xf>
    <xf numFmtId="0" fontId="3" fillId="0" borderId="25" xfId="54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25" xfId="54" applyFont="1" applyBorder="1" applyAlignment="1">
      <alignment horizontal="center" vertical="center"/>
      <protection/>
    </xf>
    <xf numFmtId="0" fontId="2" fillId="0" borderId="25" xfId="54" applyFont="1" applyFill="1" applyBorder="1" applyAlignment="1">
      <alignment vertical="center" wrapText="1"/>
      <protection/>
    </xf>
    <xf numFmtId="164" fontId="2" fillId="0" borderId="25" xfId="54" applyNumberFormat="1" applyFont="1" applyFill="1" applyBorder="1" applyAlignment="1">
      <alignment vertical="center"/>
      <protection/>
    </xf>
    <xf numFmtId="0" fontId="2" fillId="0" borderId="25" xfId="54" applyFont="1" applyFill="1" applyBorder="1" applyAlignment="1">
      <alignment vertical="center"/>
      <protection/>
    </xf>
    <xf numFmtId="164" fontId="2" fillId="33" borderId="25" xfId="54" applyNumberFormat="1" applyFont="1" applyFill="1" applyBorder="1" applyAlignment="1">
      <alignment vertical="center"/>
      <protection/>
    </xf>
    <xf numFmtId="164" fontId="2" fillId="34" borderId="25" xfId="54" applyNumberFormat="1" applyFont="1" applyFill="1" applyBorder="1" applyAlignment="1">
      <alignment vertical="center"/>
      <protection/>
    </xf>
    <xf numFmtId="0" fontId="2" fillId="35" borderId="25" xfId="54" applyFont="1" applyFill="1" applyBorder="1" applyAlignment="1">
      <alignment vertical="center"/>
      <protection/>
    </xf>
    <xf numFmtId="164" fontId="2" fillId="35" borderId="25" xfId="54" applyNumberFormat="1" applyFont="1" applyFill="1" applyBorder="1" applyAlignment="1">
      <alignment vertical="center"/>
      <protection/>
    </xf>
    <xf numFmtId="0" fontId="2" fillId="0" borderId="0" xfId="54" applyFont="1" applyFill="1" applyBorder="1">
      <alignment/>
      <protection/>
    </xf>
    <xf numFmtId="0" fontId="2" fillId="0" borderId="25" xfId="54" applyFont="1" applyBorder="1" applyAlignment="1">
      <alignment horizontal="left" vertical="center"/>
      <protection/>
    </xf>
    <xf numFmtId="44" fontId="2" fillId="0" borderId="25" xfId="62" applyFont="1" applyBorder="1" applyAlignment="1">
      <alignment horizontal="center" vertical="center"/>
    </xf>
    <xf numFmtId="44" fontId="2" fillId="34" borderId="25" xfId="62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vertical="center"/>
      <protection/>
    </xf>
    <xf numFmtId="0" fontId="2" fillId="0" borderId="0" xfId="54" applyFont="1" applyBorder="1">
      <alignment/>
      <protection/>
    </xf>
    <xf numFmtId="0" fontId="2" fillId="0" borderId="0" xfId="54" applyFill="1" applyBorder="1">
      <alignment/>
      <protection/>
    </xf>
    <xf numFmtId="0" fontId="2" fillId="0" borderId="0" xfId="54" applyBorder="1">
      <alignment/>
      <protection/>
    </xf>
    <xf numFmtId="44" fontId="2" fillId="0" borderId="0" xfId="62" applyFont="1" applyFill="1" applyBorder="1" applyAlignment="1">
      <alignment vertical="center"/>
    </xf>
    <xf numFmtId="2" fontId="2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6" borderId="25" xfId="54" applyFont="1" applyFill="1" applyBorder="1" applyAlignment="1">
      <alignment vertical="center"/>
      <protection/>
    </xf>
    <xf numFmtId="0" fontId="2" fillId="6" borderId="25" xfId="54" applyFont="1" applyFill="1" applyBorder="1" applyAlignment="1">
      <alignment horizontal="center" vertical="center"/>
      <protection/>
    </xf>
    <xf numFmtId="49" fontId="2" fillId="6" borderId="25" xfId="54" applyNumberFormat="1" applyFont="1" applyFill="1" applyBorder="1" applyAlignment="1">
      <alignment horizontal="center" vertical="center"/>
      <protection/>
    </xf>
    <xf numFmtId="44" fontId="2" fillId="6" borderId="25" xfId="62" applyFont="1" applyFill="1" applyBorder="1" applyAlignment="1">
      <alignment horizontal="center" vertical="center"/>
    </xf>
    <xf numFmtId="0" fontId="2" fillId="6" borderId="25" xfId="5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36" borderId="25" xfId="54" applyFont="1" applyFill="1" applyBorder="1" applyAlignment="1">
      <alignment horizontal="center" vertical="center"/>
      <protection/>
    </xf>
    <xf numFmtId="49" fontId="2" fillId="36" borderId="25" xfId="54" applyNumberFormat="1" applyFont="1" applyFill="1" applyBorder="1" applyAlignment="1">
      <alignment horizontal="center" vertical="center"/>
      <protection/>
    </xf>
    <xf numFmtId="44" fontId="2" fillId="36" borderId="25" xfId="62" applyFont="1" applyFill="1" applyBorder="1" applyAlignment="1">
      <alignment horizontal="center" vertical="center"/>
    </xf>
    <xf numFmtId="49" fontId="3" fillId="0" borderId="25" xfId="54" applyNumberFormat="1" applyFont="1" applyFill="1" applyBorder="1" applyAlignment="1">
      <alignment horizontal="center" vertical="center"/>
      <protection/>
    </xf>
    <xf numFmtId="0" fontId="3" fillId="0" borderId="25" xfId="54" applyFont="1" applyFill="1" applyBorder="1" applyAlignment="1">
      <alignment horizontal="center" vertical="center"/>
      <protection/>
    </xf>
    <xf numFmtId="0" fontId="3" fillId="0" borderId="25" xfId="54" applyFont="1" applyFill="1" applyBorder="1" applyAlignment="1">
      <alignment horizontal="left" vertical="center"/>
      <protection/>
    </xf>
    <xf numFmtId="0" fontId="2" fillId="0" borderId="25" xfId="54" applyFont="1" applyFill="1" applyBorder="1" applyAlignment="1">
      <alignment horizontal="center" vertical="center"/>
      <protection/>
    </xf>
    <xf numFmtId="0" fontId="2" fillId="0" borderId="25" xfId="54" applyFont="1" applyFill="1" applyBorder="1" applyAlignment="1">
      <alignment horizontal="left" vertical="center" wrapText="1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center"/>
      <protection/>
    </xf>
    <xf numFmtId="0" fontId="3" fillId="0" borderId="25" xfId="52" applyFont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center" vertical="center" wrapText="1"/>
      <protection/>
    </xf>
    <xf numFmtId="2" fontId="3" fillId="0" borderId="25" xfId="52" applyNumberFormat="1" applyFont="1" applyFill="1" applyBorder="1" applyAlignment="1">
      <alignment horizontal="center" vertical="center" wrapText="1"/>
      <protection/>
    </xf>
    <xf numFmtId="0" fontId="3" fillId="0" borderId="25" xfId="52" applyNumberFormat="1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/>
      <protection/>
    </xf>
    <xf numFmtId="0" fontId="2" fillId="0" borderId="25" xfId="52" applyFont="1" applyFill="1" applyBorder="1" applyAlignment="1">
      <alignment vertical="center" wrapText="1"/>
      <protection/>
    </xf>
    <xf numFmtId="2" fontId="2" fillId="0" borderId="25" xfId="52" applyNumberFormat="1" applyFont="1" applyFill="1" applyBorder="1" applyAlignment="1">
      <alignment horizontal="center" vertical="center"/>
      <protection/>
    </xf>
    <xf numFmtId="0" fontId="2" fillId="0" borderId="25" xfId="52" applyNumberFormat="1" applyFont="1" applyFill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left" vertical="center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25" xfId="52" applyNumberFormat="1" applyFont="1" applyFill="1" applyBorder="1" applyAlignment="1">
      <alignment horizontal="center" vertical="center"/>
      <protection/>
    </xf>
    <xf numFmtId="166" fontId="5" fillId="0" borderId="0" xfId="42" applyNumberFormat="1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25" xfId="52" applyNumberFormat="1" applyFont="1" applyFill="1" applyBorder="1" applyAlignment="1">
      <alignment horizontal="center" vertical="center" wrapText="1"/>
      <protection/>
    </xf>
    <xf numFmtId="164" fontId="2" fillId="0" borderId="25" xfId="52" applyNumberFormat="1" applyFont="1" applyFill="1" applyBorder="1" applyAlignment="1">
      <alignment horizontal="center" vertical="center"/>
      <protection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2" fontId="2" fillId="0" borderId="25" xfId="52" applyNumberFormat="1" applyFont="1" applyFill="1" applyBorder="1" applyAlignment="1">
      <alignment vertical="center"/>
      <protection/>
    </xf>
    <xf numFmtId="0" fontId="5" fillId="0" borderId="25" xfId="0" applyFont="1" applyBorder="1" applyAlignment="1">
      <alignment wrapText="1"/>
    </xf>
    <xf numFmtId="166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52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52" applyFont="1" applyFill="1" applyBorder="1" applyAlignment="1">
      <alignment wrapText="1"/>
      <protection/>
    </xf>
    <xf numFmtId="0" fontId="2" fillId="0" borderId="0" xfId="52" applyFont="1" applyFill="1" applyBorder="1" applyAlignment="1">
      <alignment/>
      <protection/>
    </xf>
    <xf numFmtId="166" fontId="2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4" fontId="2" fillId="35" borderId="25" xfId="62" applyFont="1" applyFill="1" applyBorder="1" applyAlignment="1">
      <alignment horizontal="right" vertical="center"/>
    </xf>
    <xf numFmtId="44" fontId="3" fillId="35" borderId="25" xfId="62" applyFont="1" applyFill="1" applyBorder="1" applyAlignment="1">
      <alignment horizontal="center" vertical="center" wrapText="1"/>
    </xf>
    <xf numFmtId="44" fontId="2" fillId="35" borderId="25" xfId="62" applyFont="1" applyFill="1" applyBorder="1" applyAlignment="1">
      <alignment vertical="center"/>
    </xf>
    <xf numFmtId="44" fontId="5" fillId="35" borderId="25" xfId="62" applyFont="1" applyFill="1" applyBorder="1" applyAlignment="1">
      <alignment horizontal="center" vertical="center"/>
    </xf>
    <xf numFmtId="44" fontId="5" fillId="35" borderId="25" xfId="62" applyFont="1" applyFill="1" applyBorder="1" applyAlignment="1">
      <alignment/>
    </xf>
    <xf numFmtId="44" fontId="2" fillId="35" borderId="25" xfId="62" applyFont="1" applyFill="1" applyBorder="1" applyAlignment="1">
      <alignment horizontal="right" vertical="center" wrapText="1"/>
    </xf>
    <xf numFmtId="44" fontId="2" fillId="35" borderId="0" xfId="62" applyFont="1" applyFill="1" applyBorder="1" applyAlignment="1">
      <alignment horizontal="right" vertical="center"/>
    </xf>
    <xf numFmtId="44" fontId="2" fillId="35" borderId="0" xfId="62" applyFont="1" applyFill="1" applyBorder="1" applyAlignment="1">
      <alignment/>
    </xf>
    <xf numFmtId="44" fontId="2" fillId="35" borderId="25" xfId="62" applyFont="1" applyFill="1" applyBorder="1" applyAlignment="1">
      <alignment horizontal="center" vertical="center" wrapText="1"/>
    </xf>
    <xf numFmtId="44" fontId="2" fillId="35" borderId="0" xfId="62" applyFont="1" applyFill="1" applyBorder="1" applyAlignment="1">
      <alignment vertical="center"/>
    </xf>
    <xf numFmtId="44" fontId="5" fillId="35" borderId="0" xfId="62" applyFont="1" applyFill="1" applyBorder="1" applyAlignment="1">
      <alignment/>
    </xf>
    <xf numFmtId="164" fontId="2" fillId="0" borderId="0" xfId="54" applyNumberFormat="1" applyBorder="1" applyAlignment="1">
      <alignment vertical="center"/>
      <protection/>
    </xf>
    <xf numFmtId="164" fontId="2" fillId="0" borderId="0" xfId="54" applyNumberFormat="1" applyFont="1" applyBorder="1" applyAlignment="1">
      <alignment vertical="center"/>
      <protection/>
    </xf>
    <xf numFmtId="4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37" borderId="11" xfId="52" applyFont="1" applyFill="1" applyBorder="1" applyAlignment="1">
      <alignment horizontal="center" vertical="center"/>
      <protection/>
    </xf>
    <xf numFmtId="0" fontId="4" fillId="37" borderId="11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center"/>
      <protection/>
    </xf>
    <xf numFmtId="0" fontId="13" fillId="0" borderId="25" xfId="52" applyFont="1" applyFill="1" applyBorder="1" applyAlignment="1">
      <alignment horizontal="center" vertical="center"/>
      <protection/>
    </xf>
    <xf numFmtId="2" fontId="2" fillId="0" borderId="25" xfId="52" applyNumberFormat="1" applyFont="1" applyFill="1" applyBorder="1" applyAlignment="1">
      <alignment horizontal="center" vertical="center" wrapText="1"/>
      <protection/>
    </xf>
    <xf numFmtId="0" fontId="3" fillId="38" borderId="25" xfId="54" applyFont="1" applyFill="1" applyBorder="1" applyAlignment="1">
      <alignment horizontal="center" vertical="center"/>
      <protection/>
    </xf>
    <xf numFmtId="0" fontId="3" fillId="38" borderId="25" xfId="54" applyFont="1" applyFill="1" applyBorder="1" applyAlignment="1">
      <alignment horizontal="center" vertical="center" wrapText="1"/>
      <protection/>
    </xf>
    <xf numFmtId="0" fontId="4" fillId="0" borderId="25" xfId="54" applyFont="1" applyBorder="1" applyAlignment="1">
      <alignment horizontal="center" vertical="center"/>
      <protection/>
    </xf>
    <xf numFmtId="0" fontId="2" fillId="0" borderId="25" xfId="54" applyFont="1" applyFill="1" applyBorder="1" applyAlignment="1">
      <alignment horizontal="left"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0" fontId="2" fillId="0" borderId="27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36" borderId="26" xfId="54" applyFont="1" applyFill="1" applyBorder="1" applyAlignment="1">
      <alignment horizontal="center" vertical="center" wrapText="1"/>
      <protection/>
    </xf>
    <xf numFmtId="0" fontId="2" fillId="36" borderId="27" xfId="54" applyFont="1" applyFill="1" applyBorder="1" applyAlignment="1">
      <alignment horizontal="center" vertical="center" wrapText="1"/>
      <protection/>
    </xf>
    <xf numFmtId="0" fontId="2" fillId="36" borderId="28" xfId="54" applyFont="1" applyFill="1" applyBorder="1" applyAlignment="1">
      <alignment horizontal="center" vertical="center" wrapText="1"/>
      <protection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4" fontId="2" fillId="0" borderId="29" xfId="0" applyNumberFormat="1" applyFont="1" applyBorder="1" applyAlignment="1">
      <alignment horizontal="center" vertical="center" wrapText="1"/>
    </xf>
    <xf numFmtId="44" fontId="2" fillId="0" borderId="3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39" borderId="25" xfId="52" applyNumberFormat="1" applyFont="1" applyFill="1" applyBorder="1" applyAlignment="1">
      <alignment horizontal="center" vertical="center"/>
      <protection/>
    </xf>
    <xf numFmtId="164" fontId="2" fillId="39" borderId="25" xfId="52" applyNumberFormat="1" applyFont="1" applyFill="1" applyBorder="1" applyAlignment="1">
      <alignment horizontal="center" vertical="center"/>
      <protection/>
    </xf>
    <xf numFmtId="0" fontId="2" fillId="39" borderId="25" xfId="52" applyNumberFormat="1" applyFont="1" applyFill="1" applyBorder="1" applyAlignment="1">
      <alignment horizontal="center" vertical="center" wrapText="1"/>
      <protection/>
    </xf>
    <xf numFmtId="164" fontId="2" fillId="39" borderId="25" xfId="52" applyNumberFormat="1" applyFont="1" applyFill="1" applyBorder="1" applyAlignment="1">
      <alignment horizontal="center" vertical="center" wrapText="1"/>
      <protection/>
    </xf>
    <xf numFmtId="0" fontId="2" fillId="39" borderId="25" xfId="52" applyFont="1" applyFill="1" applyBorder="1" applyAlignment="1">
      <alignment horizontal="center" vertical="center" wrapText="1"/>
      <protection/>
    </xf>
    <xf numFmtId="0" fontId="2" fillId="39" borderId="25" xfId="52" applyFont="1" applyFill="1" applyBorder="1" applyAlignment="1">
      <alignment horizontal="center" vertic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Walutowy 3 2" xfId="67"/>
    <cellStyle name="Walutowy 3 2 2" xfId="68"/>
    <cellStyle name="Walutowy 3 3" xfId="69"/>
    <cellStyle name="Walutowy 4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49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3.8515625" style="33" bestFit="1" customWidth="1"/>
    <col min="2" max="2" width="39.28125" style="39" customWidth="1"/>
    <col min="3" max="3" width="10.57421875" style="33" customWidth="1"/>
    <col min="4" max="4" width="10.421875" style="33" customWidth="1"/>
    <col min="5" max="5" width="9.7109375" style="33" customWidth="1"/>
    <col min="6" max="6" width="8.7109375" style="33" bestFit="1" customWidth="1"/>
    <col min="7" max="7" width="8.140625" style="33" customWidth="1"/>
    <col min="8" max="8" width="7.57421875" style="33" customWidth="1"/>
    <col min="9" max="9" width="10.7109375" style="33" customWidth="1"/>
    <col min="10" max="10" width="11.7109375" style="33" customWidth="1"/>
    <col min="11" max="11" width="7.28125" style="33" customWidth="1"/>
    <col min="12" max="12" width="7.421875" style="33" customWidth="1"/>
    <col min="13" max="13" width="7.140625" style="33" customWidth="1"/>
    <col min="14" max="16384" width="9.140625" style="33" customWidth="1"/>
  </cols>
  <sheetData>
    <row r="1" spans="1:16" ht="23.25" customHeight="1" thickBot="1" thickTop="1">
      <c r="A1" s="149" t="s">
        <v>0</v>
      </c>
      <c r="B1" s="148" t="s">
        <v>235</v>
      </c>
      <c r="C1" s="148" t="s">
        <v>15</v>
      </c>
      <c r="D1" s="148"/>
      <c r="E1" s="148" t="s">
        <v>16</v>
      </c>
      <c r="F1" s="148"/>
      <c r="G1" s="148" t="s">
        <v>17</v>
      </c>
      <c r="H1" s="148" t="s">
        <v>18</v>
      </c>
      <c r="I1" s="148"/>
      <c r="J1" s="148" t="s">
        <v>19</v>
      </c>
      <c r="K1" s="1"/>
      <c r="L1" s="1" t="s">
        <v>58</v>
      </c>
      <c r="M1" s="1"/>
      <c r="N1" s="3"/>
      <c r="O1" s="3"/>
      <c r="P1" s="3"/>
    </row>
    <row r="2" spans="1:16" ht="34.5" customHeight="1" thickBot="1" thickTop="1">
      <c r="A2" s="149"/>
      <c r="B2" s="150"/>
      <c r="C2" s="19" t="s">
        <v>59</v>
      </c>
      <c r="D2" s="19" t="s">
        <v>60</v>
      </c>
      <c r="E2" s="19" t="s">
        <v>61</v>
      </c>
      <c r="F2" s="19" t="s">
        <v>62</v>
      </c>
      <c r="G2" s="148"/>
      <c r="H2" s="19" t="s">
        <v>63</v>
      </c>
      <c r="I2" s="19" t="s">
        <v>64</v>
      </c>
      <c r="J2" s="148"/>
      <c r="K2" s="19" t="s">
        <v>17</v>
      </c>
      <c r="L2" s="19" t="s">
        <v>20</v>
      </c>
      <c r="M2" s="19" t="s">
        <v>21</v>
      </c>
      <c r="N2" s="3"/>
      <c r="O2" s="3"/>
      <c r="P2" s="3"/>
    </row>
    <row r="3" spans="1:16" ht="15.75" thickTop="1">
      <c r="A3" s="6" t="s">
        <v>1</v>
      </c>
      <c r="B3" s="15" t="s">
        <v>131</v>
      </c>
      <c r="C3" s="20" t="s">
        <v>22</v>
      </c>
      <c r="D3" s="21" t="s">
        <v>22</v>
      </c>
      <c r="E3" s="20" t="s">
        <v>22</v>
      </c>
      <c r="F3" s="40" t="s">
        <v>22</v>
      </c>
      <c r="G3" s="22" t="s">
        <v>22</v>
      </c>
      <c r="H3" s="20" t="s">
        <v>22</v>
      </c>
      <c r="I3" s="26" t="s">
        <v>234</v>
      </c>
      <c r="J3" s="22" t="s">
        <v>22</v>
      </c>
      <c r="K3" s="22" t="s">
        <v>22</v>
      </c>
      <c r="L3" s="22" t="s">
        <v>22</v>
      </c>
      <c r="M3" s="27" t="s">
        <v>22</v>
      </c>
      <c r="N3" s="3"/>
      <c r="O3" s="3"/>
      <c r="P3" s="3"/>
    </row>
    <row r="4" spans="1:16" ht="15">
      <c r="A4" s="4" t="s">
        <v>2</v>
      </c>
      <c r="B4" s="16" t="s">
        <v>133</v>
      </c>
      <c r="C4" s="24" t="s">
        <v>22</v>
      </c>
      <c r="D4" s="23" t="s">
        <v>22</v>
      </c>
      <c r="E4" s="24" t="s">
        <v>22</v>
      </c>
      <c r="F4" s="42" t="s">
        <v>236</v>
      </c>
      <c r="G4" s="25" t="s">
        <v>22</v>
      </c>
      <c r="H4" s="24" t="s">
        <v>22</v>
      </c>
      <c r="I4" s="28" t="s">
        <v>234</v>
      </c>
      <c r="J4" s="25" t="s">
        <v>22</v>
      </c>
      <c r="K4" s="146" t="s">
        <v>23</v>
      </c>
      <c r="L4" s="146"/>
      <c r="M4" s="146"/>
      <c r="N4" s="3"/>
      <c r="O4" s="3"/>
      <c r="P4" s="3"/>
    </row>
    <row r="5" spans="1:16" ht="25.5">
      <c r="A5" s="4" t="s">
        <v>3</v>
      </c>
      <c r="B5" s="16" t="s">
        <v>134</v>
      </c>
      <c r="C5" s="24" t="s">
        <v>236</v>
      </c>
      <c r="D5" s="28" t="s">
        <v>234</v>
      </c>
      <c r="E5" s="24" t="s">
        <v>236</v>
      </c>
      <c r="F5" s="42" t="s">
        <v>236</v>
      </c>
      <c r="G5" s="25" t="s">
        <v>236</v>
      </c>
      <c r="H5" s="30" t="s">
        <v>234</v>
      </c>
      <c r="I5" s="32" t="s">
        <v>234</v>
      </c>
      <c r="J5" s="25" t="s">
        <v>236</v>
      </c>
      <c r="K5" s="146" t="s">
        <v>23</v>
      </c>
      <c r="L5" s="146"/>
      <c r="M5" s="146"/>
      <c r="N5" s="34"/>
      <c r="O5" s="3"/>
      <c r="P5" s="3"/>
    </row>
    <row r="6" spans="1:16" ht="15">
      <c r="A6" s="4" t="s">
        <v>4</v>
      </c>
      <c r="B6" s="16" t="s">
        <v>135</v>
      </c>
      <c r="C6" s="24" t="s">
        <v>236</v>
      </c>
      <c r="D6" s="23" t="s">
        <v>236</v>
      </c>
      <c r="E6" s="24" t="s">
        <v>236</v>
      </c>
      <c r="F6" s="42" t="s">
        <v>236</v>
      </c>
      <c r="G6" s="25" t="s">
        <v>236</v>
      </c>
      <c r="H6" s="30" t="s">
        <v>234</v>
      </c>
      <c r="I6" s="28" t="s">
        <v>234</v>
      </c>
      <c r="J6" s="25" t="s">
        <v>236</v>
      </c>
      <c r="K6" s="146" t="s">
        <v>23</v>
      </c>
      <c r="L6" s="146"/>
      <c r="M6" s="146"/>
      <c r="N6" s="34"/>
      <c r="O6" s="3"/>
      <c r="P6" s="3"/>
    </row>
    <row r="7" spans="1:16" ht="15" customHeight="1">
      <c r="A7" s="4" t="s">
        <v>5</v>
      </c>
      <c r="B7" s="16" t="s">
        <v>79</v>
      </c>
      <c r="C7" s="24" t="s">
        <v>236</v>
      </c>
      <c r="D7" s="23" t="s">
        <v>236</v>
      </c>
      <c r="E7" s="24" t="s">
        <v>236</v>
      </c>
      <c r="F7" s="42" t="s">
        <v>236</v>
      </c>
      <c r="G7" s="25" t="s">
        <v>236</v>
      </c>
      <c r="H7" s="30" t="s">
        <v>234</v>
      </c>
      <c r="I7" s="28" t="s">
        <v>234</v>
      </c>
      <c r="J7" s="25" t="s">
        <v>236</v>
      </c>
      <c r="K7" s="147" t="s">
        <v>23</v>
      </c>
      <c r="L7" s="147"/>
      <c r="M7" s="147"/>
      <c r="N7" s="34"/>
      <c r="O7" s="3"/>
      <c r="P7" s="3"/>
    </row>
    <row r="8" spans="1:16" ht="15">
      <c r="A8" s="4" t="s">
        <v>6</v>
      </c>
      <c r="B8" s="16" t="s">
        <v>80</v>
      </c>
      <c r="C8" s="24" t="s">
        <v>236</v>
      </c>
      <c r="D8" s="23" t="s">
        <v>236</v>
      </c>
      <c r="E8" s="24" t="s">
        <v>236</v>
      </c>
      <c r="F8" s="42" t="s">
        <v>236</v>
      </c>
      <c r="G8" s="25" t="s">
        <v>236</v>
      </c>
      <c r="H8" s="30" t="s">
        <v>234</v>
      </c>
      <c r="I8" s="28" t="s">
        <v>234</v>
      </c>
      <c r="J8" s="25" t="s">
        <v>236</v>
      </c>
      <c r="K8" s="146" t="s">
        <v>23</v>
      </c>
      <c r="L8" s="146"/>
      <c r="M8" s="146"/>
      <c r="N8" s="35"/>
      <c r="O8" s="3"/>
      <c r="P8" s="3"/>
    </row>
    <row r="9" spans="1:16" ht="25.5">
      <c r="A9" s="4" t="s">
        <v>7</v>
      </c>
      <c r="B9" s="16" t="s">
        <v>81</v>
      </c>
      <c r="C9" s="24" t="s">
        <v>238</v>
      </c>
      <c r="D9" s="28" t="s">
        <v>234</v>
      </c>
      <c r="E9" s="30" t="s">
        <v>234</v>
      </c>
      <c r="F9" s="41" t="s">
        <v>234</v>
      </c>
      <c r="G9" s="31" t="s">
        <v>234</v>
      </c>
      <c r="H9" s="30" t="s">
        <v>234</v>
      </c>
      <c r="I9" s="28" t="s">
        <v>234</v>
      </c>
      <c r="J9" s="25" t="s">
        <v>238</v>
      </c>
      <c r="K9" s="146" t="s">
        <v>23</v>
      </c>
      <c r="L9" s="146"/>
      <c r="M9" s="146"/>
      <c r="N9" s="35"/>
      <c r="O9" s="3"/>
      <c r="P9" s="3"/>
    </row>
    <row r="10" spans="1:16" ht="15">
      <c r="A10" s="4" t="s">
        <v>8</v>
      </c>
      <c r="B10" s="16" t="s">
        <v>136</v>
      </c>
      <c r="C10" s="24" t="s">
        <v>236</v>
      </c>
      <c r="D10" s="23" t="s">
        <v>236</v>
      </c>
      <c r="E10" s="24" t="s">
        <v>236</v>
      </c>
      <c r="F10" s="42" t="s">
        <v>236</v>
      </c>
      <c r="G10" s="25" t="s">
        <v>236</v>
      </c>
      <c r="H10" s="30" t="s">
        <v>234</v>
      </c>
      <c r="I10" s="28" t="s">
        <v>234</v>
      </c>
      <c r="J10" s="25" t="s">
        <v>236</v>
      </c>
      <c r="K10" s="146" t="s">
        <v>23</v>
      </c>
      <c r="L10" s="146"/>
      <c r="M10" s="146"/>
      <c r="N10" s="35"/>
      <c r="O10" s="3"/>
      <c r="P10" s="3"/>
    </row>
    <row r="11" spans="1:16" ht="25.5">
      <c r="A11" s="4" t="s">
        <v>9</v>
      </c>
      <c r="B11" s="16" t="s">
        <v>137</v>
      </c>
      <c r="C11" s="24" t="s">
        <v>22</v>
      </c>
      <c r="D11" s="23" t="s">
        <v>22</v>
      </c>
      <c r="E11" s="24" t="s">
        <v>22</v>
      </c>
      <c r="F11" s="43" t="s">
        <v>22</v>
      </c>
      <c r="G11" s="31" t="s">
        <v>234</v>
      </c>
      <c r="H11" s="24" t="s">
        <v>22</v>
      </c>
      <c r="I11" s="28" t="s">
        <v>234</v>
      </c>
      <c r="J11" s="25" t="s">
        <v>22</v>
      </c>
      <c r="K11" s="146" t="s">
        <v>23</v>
      </c>
      <c r="L11" s="146"/>
      <c r="M11" s="146"/>
      <c r="N11" s="35"/>
      <c r="O11" s="3"/>
      <c r="P11" s="3"/>
    </row>
    <row r="12" spans="1:16" ht="15.75" thickBot="1">
      <c r="A12" s="4" t="s">
        <v>10</v>
      </c>
      <c r="B12" s="16" t="s">
        <v>82</v>
      </c>
      <c r="C12" s="24" t="s">
        <v>236</v>
      </c>
      <c r="D12" s="23" t="s">
        <v>236</v>
      </c>
      <c r="E12" s="24" t="s">
        <v>236</v>
      </c>
      <c r="F12" s="42" t="s">
        <v>236</v>
      </c>
      <c r="G12" s="25" t="s">
        <v>236</v>
      </c>
      <c r="H12" s="30" t="s">
        <v>234</v>
      </c>
      <c r="I12" s="28" t="s">
        <v>234</v>
      </c>
      <c r="J12" s="25" t="s">
        <v>236</v>
      </c>
      <c r="K12" s="146" t="s">
        <v>23</v>
      </c>
      <c r="L12" s="146"/>
      <c r="M12" s="146"/>
      <c r="N12" s="35"/>
      <c r="O12" s="3"/>
      <c r="P12" s="3"/>
    </row>
    <row r="13" spans="1:16" ht="16.5" thickBot="1" thickTop="1">
      <c r="A13" s="4" t="s">
        <v>11</v>
      </c>
      <c r="B13" s="16" t="s">
        <v>138</v>
      </c>
      <c r="C13" s="24" t="s">
        <v>22</v>
      </c>
      <c r="D13" s="23" t="s">
        <v>22</v>
      </c>
      <c r="E13" s="44" t="s">
        <v>22</v>
      </c>
      <c r="F13" s="43" t="s">
        <v>22</v>
      </c>
      <c r="G13" s="25" t="s">
        <v>22</v>
      </c>
      <c r="H13" s="24" t="s">
        <v>22</v>
      </c>
      <c r="I13" s="23" t="s">
        <v>22</v>
      </c>
      <c r="J13" s="25" t="s">
        <v>22</v>
      </c>
      <c r="K13" s="22" t="s">
        <v>22</v>
      </c>
      <c r="L13" s="22" t="s">
        <v>22</v>
      </c>
      <c r="M13" s="27" t="s">
        <v>22</v>
      </c>
      <c r="N13" s="35"/>
      <c r="O13" s="3"/>
      <c r="P13" s="3"/>
    </row>
    <row r="14" spans="1:16" ht="15.75" customHeight="1" thickTop="1">
      <c r="A14" s="29" t="s">
        <v>237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4"/>
      <c r="O14" s="34"/>
      <c r="P14" s="34"/>
    </row>
    <row r="15" spans="1:14" s="37" customFormat="1" ht="15">
      <c r="A15" s="35" t="s">
        <v>239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s="37" customFormat="1" ht="15">
      <c r="A16" s="2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8"/>
    </row>
    <row r="17" s="37" customFormat="1" ht="15"/>
    <row r="18" s="37" customFormat="1" ht="15"/>
    <row r="19" s="37" customFormat="1" ht="15.75" thickBot="1"/>
    <row r="20" spans="1:5" s="37" customFormat="1" ht="16.5" customHeight="1" thickBot="1" thickTop="1">
      <c r="A20" s="149" t="s">
        <v>0</v>
      </c>
      <c r="B20" s="148" t="s">
        <v>235</v>
      </c>
      <c r="C20" s="1"/>
      <c r="D20" s="1" t="s">
        <v>58</v>
      </c>
      <c r="E20" s="1"/>
    </row>
    <row r="21" spans="1:5" s="37" customFormat="1" ht="16.5" thickBot="1" thickTop="1">
      <c r="A21" s="149"/>
      <c r="B21" s="150"/>
      <c r="C21" s="19" t="s">
        <v>17</v>
      </c>
      <c r="D21" s="19" t="s">
        <v>20</v>
      </c>
      <c r="E21" s="19" t="s">
        <v>21</v>
      </c>
    </row>
    <row r="22" spans="1:5" s="37" customFormat="1" ht="15.75" thickTop="1">
      <c r="A22" s="6" t="s">
        <v>1</v>
      </c>
      <c r="B22" s="15" t="s">
        <v>131</v>
      </c>
      <c r="C22" s="22" t="s">
        <v>22</v>
      </c>
      <c r="D22" s="22" t="s">
        <v>22</v>
      </c>
      <c r="E22" s="27" t="s">
        <v>22</v>
      </c>
    </row>
    <row r="23" spans="1:5" s="37" customFormat="1" ht="15">
      <c r="A23" s="4" t="s">
        <v>2</v>
      </c>
      <c r="B23" s="16" t="s">
        <v>133</v>
      </c>
      <c r="C23" s="146" t="s">
        <v>23</v>
      </c>
      <c r="D23" s="146"/>
      <c r="E23" s="146"/>
    </row>
    <row r="24" spans="1:5" s="37" customFormat="1" ht="25.5">
      <c r="A24" s="4" t="s">
        <v>3</v>
      </c>
      <c r="B24" s="16" t="s">
        <v>134</v>
      </c>
      <c r="C24" s="146" t="s">
        <v>23</v>
      </c>
      <c r="D24" s="146"/>
      <c r="E24" s="146"/>
    </row>
    <row r="25" spans="1:5" ht="15">
      <c r="A25" s="4" t="s">
        <v>4</v>
      </c>
      <c r="B25" s="16" t="s">
        <v>135</v>
      </c>
      <c r="C25" s="146" t="s">
        <v>23</v>
      </c>
      <c r="D25" s="146"/>
      <c r="E25" s="146"/>
    </row>
    <row r="26" spans="1:5" ht="15">
      <c r="A26" s="4" t="s">
        <v>5</v>
      </c>
      <c r="B26" s="16" t="s">
        <v>79</v>
      </c>
      <c r="C26" s="147" t="s">
        <v>23</v>
      </c>
      <c r="D26" s="147"/>
      <c r="E26" s="147"/>
    </row>
    <row r="27" spans="1:5" ht="15">
      <c r="A27" s="4" t="s">
        <v>6</v>
      </c>
      <c r="B27" s="16" t="s">
        <v>80</v>
      </c>
      <c r="C27" s="146" t="s">
        <v>23</v>
      </c>
      <c r="D27" s="146"/>
      <c r="E27" s="146"/>
    </row>
    <row r="28" spans="1:5" ht="25.5">
      <c r="A28" s="4" t="s">
        <v>7</v>
      </c>
      <c r="B28" s="16" t="s">
        <v>81</v>
      </c>
      <c r="C28" s="146" t="s">
        <v>23</v>
      </c>
      <c r="D28" s="146"/>
      <c r="E28" s="146"/>
    </row>
    <row r="29" spans="1:5" ht="15">
      <c r="A29" s="4" t="s">
        <v>8</v>
      </c>
      <c r="B29" s="16" t="s">
        <v>136</v>
      </c>
      <c r="C29" s="146" t="s">
        <v>23</v>
      </c>
      <c r="D29" s="146"/>
      <c r="E29" s="146"/>
    </row>
    <row r="30" spans="1:5" ht="38.25">
      <c r="A30" s="4" t="s">
        <v>9</v>
      </c>
      <c r="B30" s="16" t="s">
        <v>137</v>
      </c>
      <c r="C30" s="146" t="s">
        <v>23</v>
      </c>
      <c r="D30" s="146"/>
      <c r="E30" s="146"/>
    </row>
    <row r="31" spans="1:5" ht="15.75" thickBot="1">
      <c r="A31" s="4" t="s">
        <v>10</v>
      </c>
      <c r="B31" s="16" t="s">
        <v>82</v>
      </c>
      <c r="C31" s="146" t="s">
        <v>23</v>
      </c>
      <c r="D31" s="146"/>
      <c r="E31" s="146"/>
    </row>
    <row r="32" spans="1:5" ht="16.5" thickBot="1" thickTop="1">
      <c r="A32" s="45" t="s">
        <v>11</v>
      </c>
      <c r="B32" s="46" t="s">
        <v>138</v>
      </c>
      <c r="C32" s="18" t="s">
        <v>22</v>
      </c>
      <c r="D32" s="18" t="s">
        <v>22</v>
      </c>
      <c r="E32" s="19" t="s">
        <v>22</v>
      </c>
    </row>
    <row r="33" spans="1:4" ht="15.75" thickTop="1">
      <c r="A33" s="14" t="s">
        <v>237</v>
      </c>
      <c r="B33" s="14"/>
      <c r="C33" s="14"/>
      <c r="D33" s="14"/>
    </row>
    <row r="34" spans="1:4" ht="15">
      <c r="A34" s="35" t="s">
        <v>239</v>
      </c>
      <c r="B34" s="35"/>
      <c r="C34" s="35"/>
      <c r="D34" s="35"/>
    </row>
    <row r="36" ht="15.75" thickBot="1"/>
    <row r="37" spans="1:13" ht="30" customHeight="1" thickBot="1" thickTop="1">
      <c r="A37" s="149" t="s">
        <v>0</v>
      </c>
      <c r="B37" s="148" t="s">
        <v>235</v>
      </c>
      <c r="C37" s="148" t="s">
        <v>15</v>
      </c>
      <c r="D37" s="148"/>
      <c r="E37" s="148" t="s">
        <v>16</v>
      </c>
      <c r="F37" s="148"/>
      <c r="G37" s="148" t="s">
        <v>17</v>
      </c>
      <c r="H37" s="148" t="s">
        <v>18</v>
      </c>
      <c r="I37" s="148"/>
      <c r="J37" s="148" t="s">
        <v>19</v>
      </c>
      <c r="K37" s="1"/>
      <c r="L37" s="1" t="s">
        <v>58</v>
      </c>
      <c r="M37" s="1"/>
    </row>
    <row r="38" spans="1:13" ht="27" thickBot="1" thickTop="1">
      <c r="A38" s="149"/>
      <c r="B38" s="150"/>
      <c r="C38" s="19" t="s">
        <v>59</v>
      </c>
      <c r="D38" s="19" t="s">
        <v>60</v>
      </c>
      <c r="E38" s="19" t="s">
        <v>61</v>
      </c>
      <c r="F38" s="19" t="s">
        <v>62</v>
      </c>
      <c r="G38" s="148"/>
      <c r="H38" s="19" t="s">
        <v>63</v>
      </c>
      <c r="I38" s="19" t="s">
        <v>64</v>
      </c>
      <c r="J38" s="148"/>
      <c r="K38" s="19" t="s">
        <v>17</v>
      </c>
      <c r="L38" s="19" t="s">
        <v>20</v>
      </c>
      <c r="M38" s="19" t="s">
        <v>21</v>
      </c>
    </row>
    <row r="39" spans="1:13" ht="15.75" thickTop="1">
      <c r="A39" s="6" t="s">
        <v>1</v>
      </c>
      <c r="B39" s="15" t="s">
        <v>131</v>
      </c>
      <c r="C39" s="20" t="s">
        <v>22</v>
      </c>
      <c r="D39" s="21" t="s">
        <v>22</v>
      </c>
      <c r="E39" s="20" t="s">
        <v>22</v>
      </c>
      <c r="F39" s="40" t="s">
        <v>22</v>
      </c>
      <c r="G39" s="22" t="s">
        <v>22</v>
      </c>
      <c r="H39" s="20" t="s">
        <v>22</v>
      </c>
      <c r="I39" s="21" t="s">
        <v>22</v>
      </c>
      <c r="J39" s="22" t="s">
        <v>22</v>
      </c>
      <c r="K39" s="22" t="s">
        <v>22</v>
      </c>
      <c r="L39" s="22" t="s">
        <v>22</v>
      </c>
      <c r="M39" s="27" t="s">
        <v>22</v>
      </c>
    </row>
    <row r="40" spans="1:13" ht="15">
      <c r="A40" s="4" t="s">
        <v>2</v>
      </c>
      <c r="B40" s="16" t="s">
        <v>133</v>
      </c>
      <c r="C40" s="24" t="s">
        <v>22</v>
      </c>
      <c r="D40" s="23" t="s">
        <v>22</v>
      </c>
      <c r="E40" s="24" t="s">
        <v>22</v>
      </c>
      <c r="F40" s="42" t="s">
        <v>22</v>
      </c>
      <c r="G40" s="25" t="s">
        <v>22</v>
      </c>
      <c r="H40" s="24" t="s">
        <v>22</v>
      </c>
      <c r="I40" s="23" t="s">
        <v>22</v>
      </c>
      <c r="J40" s="25" t="s">
        <v>22</v>
      </c>
      <c r="K40" s="146" t="s">
        <v>23</v>
      </c>
      <c r="L40" s="146"/>
      <c r="M40" s="146"/>
    </row>
    <row r="41" spans="1:13" ht="25.5">
      <c r="A41" s="4" t="s">
        <v>3</v>
      </c>
      <c r="B41" s="16" t="s">
        <v>134</v>
      </c>
      <c r="C41" s="24" t="s">
        <v>22</v>
      </c>
      <c r="D41" s="23" t="s">
        <v>22</v>
      </c>
      <c r="E41" s="24" t="s">
        <v>22</v>
      </c>
      <c r="F41" s="42" t="s">
        <v>22</v>
      </c>
      <c r="G41" s="25" t="s">
        <v>22</v>
      </c>
      <c r="H41" s="24" t="s">
        <v>22</v>
      </c>
      <c r="I41" s="23" t="s">
        <v>22</v>
      </c>
      <c r="J41" s="25" t="s">
        <v>22</v>
      </c>
      <c r="K41" s="146" t="s">
        <v>23</v>
      </c>
      <c r="L41" s="146"/>
      <c r="M41" s="146"/>
    </row>
    <row r="42" spans="1:13" ht="15">
      <c r="A42" s="4" t="s">
        <v>4</v>
      </c>
      <c r="B42" s="16" t="s">
        <v>135</v>
      </c>
      <c r="C42" s="24" t="s">
        <v>22</v>
      </c>
      <c r="D42" s="23" t="s">
        <v>22</v>
      </c>
      <c r="E42" s="24" t="s">
        <v>22</v>
      </c>
      <c r="F42" s="42" t="s">
        <v>22</v>
      </c>
      <c r="G42" s="25" t="s">
        <v>22</v>
      </c>
      <c r="H42" s="24" t="s">
        <v>22</v>
      </c>
      <c r="I42" s="23" t="s">
        <v>22</v>
      </c>
      <c r="J42" s="25" t="s">
        <v>22</v>
      </c>
      <c r="K42" s="146" t="s">
        <v>23</v>
      </c>
      <c r="L42" s="146"/>
      <c r="M42" s="146"/>
    </row>
    <row r="43" spans="1:13" ht="15">
      <c r="A43" s="4" t="s">
        <v>5</v>
      </c>
      <c r="B43" s="16" t="s">
        <v>79</v>
      </c>
      <c r="C43" s="24" t="s">
        <v>22</v>
      </c>
      <c r="D43" s="23" t="s">
        <v>22</v>
      </c>
      <c r="E43" s="24" t="s">
        <v>22</v>
      </c>
      <c r="F43" s="42" t="s">
        <v>22</v>
      </c>
      <c r="G43" s="25" t="s">
        <v>22</v>
      </c>
      <c r="H43" s="24" t="s">
        <v>22</v>
      </c>
      <c r="I43" s="23" t="s">
        <v>22</v>
      </c>
      <c r="J43" s="25" t="s">
        <v>22</v>
      </c>
      <c r="K43" s="147" t="s">
        <v>23</v>
      </c>
      <c r="L43" s="147"/>
      <c r="M43" s="147"/>
    </row>
    <row r="44" spans="1:13" ht="15">
      <c r="A44" s="4" t="s">
        <v>6</v>
      </c>
      <c r="B44" s="16" t="s">
        <v>80</v>
      </c>
      <c r="C44" s="24" t="s">
        <v>22</v>
      </c>
      <c r="D44" s="23" t="s">
        <v>22</v>
      </c>
      <c r="E44" s="24" t="s">
        <v>22</v>
      </c>
      <c r="F44" s="42" t="s">
        <v>22</v>
      </c>
      <c r="G44" s="25" t="s">
        <v>22</v>
      </c>
      <c r="H44" s="24" t="s">
        <v>22</v>
      </c>
      <c r="I44" s="23" t="s">
        <v>22</v>
      </c>
      <c r="J44" s="25" t="s">
        <v>22</v>
      </c>
      <c r="K44" s="146" t="s">
        <v>23</v>
      </c>
      <c r="L44" s="146"/>
      <c r="M44" s="146"/>
    </row>
    <row r="45" spans="1:13" ht="25.5">
      <c r="A45" s="4" t="s">
        <v>7</v>
      </c>
      <c r="B45" s="16" t="s">
        <v>81</v>
      </c>
      <c r="C45" s="24" t="s">
        <v>22</v>
      </c>
      <c r="D45" s="23" t="s">
        <v>22</v>
      </c>
      <c r="E45" s="24" t="s">
        <v>22</v>
      </c>
      <c r="F45" s="42" t="s">
        <v>22</v>
      </c>
      <c r="G45" s="25" t="s">
        <v>22</v>
      </c>
      <c r="H45" s="24" t="s">
        <v>22</v>
      </c>
      <c r="I45" s="23" t="s">
        <v>22</v>
      </c>
      <c r="J45" s="25" t="s">
        <v>22</v>
      </c>
      <c r="K45" s="146" t="s">
        <v>23</v>
      </c>
      <c r="L45" s="146"/>
      <c r="M45" s="146"/>
    </row>
    <row r="46" spans="1:13" ht="15">
      <c r="A46" s="4" t="s">
        <v>8</v>
      </c>
      <c r="B46" s="16" t="s">
        <v>136</v>
      </c>
      <c r="C46" s="24" t="s">
        <v>22</v>
      </c>
      <c r="D46" s="23" t="s">
        <v>22</v>
      </c>
      <c r="E46" s="24" t="s">
        <v>22</v>
      </c>
      <c r="F46" s="42" t="s">
        <v>22</v>
      </c>
      <c r="G46" s="25" t="s">
        <v>22</v>
      </c>
      <c r="H46" s="24" t="s">
        <v>22</v>
      </c>
      <c r="I46" s="23" t="s">
        <v>22</v>
      </c>
      <c r="J46" s="25" t="s">
        <v>22</v>
      </c>
      <c r="K46" s="146" t="s">
        <v>23</v>
      </c>
      <c r="L46" s="146"/>
      <c r="M46" s="146"/>
    </row>
    <row r="47" spans="1:13" ht="38.25">
      <c r="A47" s="4" t="s">
        <v>9</v>
      </c>
      <c r="B47" s="16" t="s">
        <v>137</v>
      </c>
      <c r="C47" s="24" t="s">
        <v>22</v>
      </c>
      <c r="D47" s="23" t="s">
        <v>22</v>
      </c>
      <c r="E47" s="24" t="s">
        <v>22</v>
      </c>
      <c r="F47" s="42" t="s">
        <v>22</v>
      </c>
      <c r="G47" s="25" t="s">
        <v>22</v>
      </c>
      <c r="H47" s="24" t="s">
        <v>22</v>
      </c>
      <c r="I47" s="23" t="s">
        <v>22</v>
      </c>
      <c r="J47" s="25" t="s">
        <v>22</v>
      </c>
      <c r="K47" s="146" t="s">
        <v>23</v>
      </c>
      <c r="L47" s="146"/>
      <c r="M47" s="146"/>
    </row>
    <row r="48" spans="1:13" ht="15.75" thickBot="1">
      <c r="A48" s="4" t="s">
        <v>10</v>
      </c>
      <c r="B48" s="16" t="s">
        <v>82</v>
      </c>
      <c r="C48" s="24" t="s">
        <v>22</v>
      </c>
      <c r="D48" s="23" t="s">
        <v>22</v>
      </c>
      <c r="E48" s="24" t="s">
        <v>22</v>
      </c>
      <c r="F48" s="42" t="s">
        <v>22</v>
      </c>
      <c r="G48" s="25" t="s">
        <v>22</v>
      </c>
      <c r="H48" s="24" t="s">
        <v>22</v>
      </c>
      <c r="I48" s="23" t="s">
        <v>22</v>
      </c>
      <c r="J48" s="25" t="s">
        <v>22</v>
      </c>
      <c r="K48" s="146" t="s">
        <v>23</v>
      </c>
      <c r="L48" s="146"/>
      <c r="M48" s="146"/>
    </row>
    <row r="49" spans="1:13" ht="16.5" thickBot="1" thickTop="1">
      <c r="A49" s="45" t="s">
        <v>11</v>
      </c>
      <c r="B49" s="46" t="s">
        <v>138</v>
      </c>
      <c r="C49" s="44" t="s">
        <v>22</v>
      </c>
      <c r="D49" s="48" t="s">
        <v>22</v>
      </c>
      <c r="E49" s="44" t="s">
        <v>22</v>
      </c>
      <c r="F49" s="49" t="s">
        <v>22</v>
      </c>
      <c r="G49" s="50" t="s">
        <v>22</v>
      </c>
      <c r="H49" s="44" t="s">
        <v>22</v>
      </c>
      <c r="I49" s="48" t="s">
        <v>22</v>
      </c>
      <c r="J49" s="50" t="s">
        <v>22</v>
      </c>
      <c r="K49" s="18" t="s">
        <v>22</v>
      </c>
      <c r="L49" s="18" t="s">
        <v>22</v>
      </c>
      <c r="M49" s="19" t="s">
        <v>22</v>
      </c>
    </row>
    <row r="50" ht="15.75" thickTop="1"/>
  </sheetData>
  <sheetProtection/>
  <mergeCells count="43">
    <mergeCell ref="K43:M43"/>
    <mergeCell ref="K45:M45"/>
    <mergeCell ref="K46:M46"/>
    <mergeCell ref="K47:M47"/>
    <mergeCell ref="K48:M48"/>
    <mergeCell ref="G37:G38"/>
    <mergeCell ref="H37:I37"/>
    <mergeCell ref="J37:J38"/>
    <mergeCell ref="K44:M44"/>
    <mergeCell ref="K40:M40"/>
    <mergeCell ref="K41:M41"/>
    <mergeCell ref="K42:M42"/>
    <mergeCell ref="C30:E30"/>
    <mergeCell ref="C31:E31"/>
    <mergeCell ref="C37:D37"/>
    <mergeCell ref="C23:E23"/>
    <mergeCell ref="C26:E26"/>
    <mergeCell ref="C27:E27"/>
    <mergeCell ref="E37:F37"/>
    <mergeCell ref="C25:E25"/>
    <mergeCell ref="C1:D1"/>
    <mergeCell ref="E1:F1"/>
    <mergeCell ref="A20:A21"/>
    <mergeCell ref="B20:B21"/>
    <mergeCell ref="A37:A38"/>
    <mergeCell ref="B37:B38"/>
    <mergeCell ref="A1:A2"/>
    <mergeCell ref="B1:B2"/>
    <mergeCell ref="C28:E28"/>
    <mergeCell ref="C29:E29"/>
    <mergeCell ref="J1:J2"/>
    <mergeCell ref="K8:M8"/>
    <mergeCell ref="G1:G2"/>
    <mergeCell ref="K6:M6"/>
    <mergeCell ref="K5:M5"/>
    <mergeCell ref="K4:M4"/>
    <mergeCell ref="H1:I1"/>
    <mergeCell ref="C24:E24"/>
    <mergeCell ref="K7:M7"/>
    <mergeCell ref="K10:M10"/>
    <mergeCell ref="K11:M11"/>
    <mergeCell ref="K12:M12"/>
    <mergeCell ref="K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7"/>
  <sheetViews>
    <sheetView tabSelected="1" zoomScale="85" zoomScaleNormal="85" zoomScalePageLayoutView="0" workbookViewId="0" topLeftCell="A106">
      <selection activeCell="B30" sqref="B30"/>
    </sheetView>
  </sheetViews>
  <sheetFormatPr defaultColWidth="9.140625" defaultRowHeight="15"/>
  <cols>
    <col min="1" max="1" width="4.7109375" style="123" bestFit="1" customWidth="1"/>
    <col min="2" max="2" width="41.28125" style="129" customWidth="1"/>
    <col min="3" max="3" width="16.7109375" style="141" customWidth="1"/>
    <col min="4" max="4" width="14.7109375" style="115" customWidth="1"/>
    <col min="5" max="5" width="14.28125" style="115" customWidth="1"/>
    <col min="6" max="6" width="14.8515625" style="129" customWidth="1"/>
    <col min="7" max="7" width="11.140625" style="129" customWidth="1"/>
    <col min="8" max="8" width="14.140625" style="130" customWidth="1"/>
    <col min="9" max="9" width="11.140625" style="115" customWidth="1"/>
    <col min="10" max="10" width="15.28125" style="114" customWidth="1"/>
    <col min="11" max="11" width="9.140625" style="115" customWidth="1"/>
    <col min="12" max="12" width="13.57421875" style="115" bestFit="1" customWidth="1"/>
    <col min="13" max="16384" width="9.140625" style="115" customWidth="1"/>
  </cols>
  <sheetData>
    <row r="1" spans="1:9" ht="15">
      <c r="A1" s="102" t="s">
        <v>1</v>
      </c>
      <c r="B1" s="111" t="s">
        <v>131</v>
      </c>
      <c r="C1" s="131"/>
      <c r="D1" s="109"/>
      <c r="E1" s="113"/>
      <c r="F1" s="151" t="s">
        <v>24</v>
      </c>
      <c r="G1" s="151"/>
      <c r="H1" s="151"/>
      <c r="I1" s="151"/>
    </row>
    <row r="2" spans="1:9" ht="72.75" customHeight="1">
      <c r="A2" s="102" t="s">
        <v>0</v>
      </c>
      <c r="B2" s="102" t="s">
        <v>25</v>
      </c>
      <c r="C2" s="132" t="s">
        <v>349</v>
      </c>
      <c r="D2" s="105" t="s">
        <v>240</v>
      </c>
      <c r="E2" s="106" t="s">
        <v>26</v>
      </c>
      <c r="F2" s="104" t="s">
        <v>27</v>
      </c>
      <c r="G2" s="104" t="s">
        <v>28</v>
      </c>
      <c r="H2" s="102" t="s">
        <v>29</v>
      </c>
      <c r="I2" s="104" t="s">
        <v>30</v>
      </c>
    </row>
    <row r="3" spans="1:9" ht="38.25">
      <c r="A3" s="107" t="s">
        <v>1</v>
      </c>
      <c r="B3" s="108" t="s">
        <v>144</v>
      </c>
      <c r="C3" s="133">
        <v>3000000</v>
      </c>
      <c r="D3" s="109">
        <v>1200</v>
      </c>
      <c r="E3" s="116" t="s">
        <v>285</v>
      </c>
      <c r="F3" s="112" t="s">
        <v>286</v>
      </c>
      <c r="G3" s="112" t="s">
        <v>287</v>
      </c>
      <c r="H3" s="112"/>
      <c r="I3" s="112" t="s">
        <v>288</v>
      </c>
    </row>
    <row r="4" spans="1:9" ht="25.5">
      <c r="A4" s="107" t="s">
        <v>2</v>
      </c>
      <c r="B4" s="108" t="s">
        <v>101</v>
      </c>
      <c r="C4" s="133">
        <v>780482.91</v>
      </c>
      <c r="D4" s="109">
        <v>116.18</v>
      </c>
      <c r="E4" s="172">
        <v>2012</v>
      </c>
      <c r="F4" s="112" t="s">
        <v>289</v>
      </c>
      <c r="G4" s="112" t="s">
        <v>290</v>
      </c>
      <c r="H4" s="107"/>
      <c r="I4" s="112" t="s">
        <v>291</v>
      </c>
    </row>
    <row r="5" spans="1:9" ht="51">
      <c r="A5" s="107" t="s">
        <v>3</v>
      </c>
      <c r="B5" s="108" t="s">
        <v>329</v>
      </c>
      <c r="C5" s="133">
        <v>1500000</v>
      </c>
      <c r="D5" s="109">
        <v>600</v>
      </c>
      <c r="E5" s="117" t="s">
        <v>292</v>
      </c>
      <c r="F5" s="112" t="s">
        <v>293</v>
      </c>
      <c r="G5" s="112" t="s">
        <v>294</v>
      </c>
      <c r="H5" s="107"/>
      <c r="I5" s="112" t="s">
        <v>295</v>
      </c>
    </row>
    <row r="6" spans="1:9" ht="25.5">
      <c r="A6" s="107" t="s">
        <v>4</v>
      </c>
      <c r="B6" s="108" t="s">
        <v>356</v>
      </c>
      <c r="C6" s="133">
        <v>1009025</v>
      </c>
      <c r="D6" s="109">
        <v>403.61</v>
      </c>
      <c r="E6" s="117" t="s">
        <v>296</v>
      </c>
      <c r="F6" s="112" t="s">
        <v>293</v>
      </c>
      <c r="G6" s="112" t="s">
        <v>297</v>
      </c>
      <c r="H6" s="107"/>
      <c r="I6" s="112" t="s">
        <v>291</v>
      </c>
    </row>
    <row r="7" spans="1:9" ht="25.5">
      <c r="A7" s="107" t="s">
        <v>5</v>
      </c>
      <c r="B7" s="108" t="s">
        <v>312</v>
      </c>
      <c r="C7" s="131">
        <v>138320</v>
      </c>
      <c r="D7" s="109">
        <v>69.16</v>
      </c>
      <c r="E7" s="173" t="s">
        <v>467</v>
      </c>
      <c r="F7" s="112" t="s">
        <v>293</v>
      </c>
      <c r="G7" s="112" t="s">
        <v>297</v>
      </c>
      <c r="H7" s="107"/>
      <c r="I7" s="112" t="s">
        <v>298</v>
      </c>
    </row>
    <row r="8" spans="1:9" ht="25.5">
      <c r="A8" s="107" t="s">
        <v>6</v>
      </c>
      <c r="B8" s="108" t="s">
        <v>311</v>
      </c>
      <c r="C8" s="131">
        <v>500000</v>
      </c>
      <c r="D8" s="109">
        <v>320</v>
      </c>
      <c r="E8" s="117" t="s">
        <v>292</v>
      </c>
      <c r="F8" s="112" t="s">
        <v>293</v>
      </c>
      <c r="G8" s="112" t="s">
        <v>297</v>
      </c>
      <c r="H8" s="107"/>
      <c r="I8" s="112" t="s">
        <v>298</v>
      </c>
    </row>
    <row r="9" spans="1:9" ht="15">
      <c r="A9" s="107" t="s">
        <v>7</v>
      </c>
      <c r="B9" s="108" t="s">
        <v>98</v>
      </c>
      <c r="C9" s="133">
        <v>55500</v>
      </c>
      <c r="D9" s="109">
        <v>37</v>
      </c>
      <c r="E9" s="117"/>
      <c r="F9" s="112"/>
      <c r="G9" s="112"/>
      <c r="H9" s="107"/>
      <c r="I9" s="107"/>
    </row>
    <row r="10" spans="1:10" s="8" customFormat="1" ht="25.5">
      <c r="A10" s="107" t="s">
        <v>8</v>
      </c>
      <c r="B10" s="108" t="s">
        <v>228</v>
      </c>
      <c r="C10" s="133">
        <v>204705</v>
      </c>
      <c r="D10" s="109">
        <v>136.47</v>
      </c>
      <c r="E10" s="117" t="s">
        <v>296</v>
      </c>
      <c r="F10" s="112" t="s">
        <v>293</v>
      </c>
      <c r="G10" s="112" t="s">
        <v>297</v>
      </c>
      <c r="H10" s="107"/>
      <c r="I10" s="107" t="s">
        <v>172</v>
      </c>
      <c r="J10" s="114"/>
    </row>
    <row r="11" spans="1:10" s="8" customFormat="1" ht="51">
      <c r="A11" s="107" t="s">
        <v>9</v>
      </c>
      <c r="B11" s="108" t="s">
        <v>474</v>
      </c>
      <c r="C11" s="133">
        <v>97580</v>
      </c>
      <c r="D11" s="109">
        <v>48.79</v>
      </c>
      <c r="E11" s="117" t="s">
        <v>296</v>
      </c>
      <c r="F11" s="112" t="s">
        <v>293</v>
      </c>
      <c r="G11" s="112" t="s">
        <v>294</v>
      </c>
      <c r="H11" s="107"/>
      <c r="I11" s="107" t="s">
        <v>141</v>
      </c>
      <c r="J11" s="114"/>
    </row>
    <row r="12" spans="1:10" s="8" customFormat="1" ht="51">
      <c r="A12" s="107" t="s">
        <v>10</v>
      </c>
      <c r="B12" s="108" t="s">
        <v>452</v>
      </c>
      <c r="C12" s="133">
        <v>283297.78</v>
      </c>
      <c r="D12" s="109"/>
      <c r="E12" s="172">
        <v>1910</v>
      </c>
      <c r="F12" s="176" t="s">
        <v>293</v>
      </c>
      <c r="G12" s="176" t="s">
        <v>294</v>
      </c>
      <c r="H12" s="176"/>
      <c r="I12" s="177" t="s">
        <v>172</v>
      </c>
      <c r="J12" s="114"/>
    </row>
    <row r="13" spans="1:10" s="8" customFormat="1" ht="30">
      <c r="A13" s="107" t="s">
        <v>11</v>
      </c>
      <c r="B13" s="118" t="s">
        <v>338</v>
      </c>
      <c r="C13" s="133">
        <v>53500</v>
      </c>
      <c r="D13" s="109">
        <v>26.75</v>
      </c>
      <c r="E13" s="117" t="s">
        <v>299</v>
      </c>
      <c r="F13" s="112" t="s">
        <v>300</v>
      </c>
      <c r="G13" s="112" t="s">
        <v>301</v>
      </c>
      <c r="H13" s="107"/>
      <c r="I13" s="107" t="s">
        <v>86</v>
      </c>
      <c r="J13" s="114"/>
    </row>
    <row r="14" spans="1:10" s="8" customFormat="1" ht="30">
      <c r="A14" s="107" t="s">
        <v>12</v>
      </c>
      <c r="B14" s="118" t="s">
        <v>339</v>
      </c>
      <c r="C14" s="133">
        <v>86820</v>
      </c>
      <c r="D14" s="109">
        <v>43.41</v>
      </c>
      <c r="E14" s="117" t="s">
        <v>299</v>
      </c>
      <c r="F14" s="112" t="s">
        <v>300</v>
      </c>
      <c r="G14" s="112" t="s">
        <v>301</v>
      </c>
      <c r="H14" s="107"/>
      <c r="I14" s="107" t="s">
        <v>86</v>
      </c>
      <c r="J14" s="114"/>
    </row>
    <row r="15" spans="1:10" s="8" customFormat="1" ht="30">
      <c r="A15" s="107" t="s">
        <v>13</v>
      </c>
      <c r="B15" s="118" t="s">
        <v>340</v>
      </c>
      <c r="C15" s="133">
        <v>86800</v>
      </c>
      <c r="D15" s="109">
        <v>43.4</v>
      </c>
      <c r="E15" s="117" t="s">
        <v>299</v>
      </c>
      <c r="F15" s="112" t="s">
        <v>300</v>
      </c>
      <c r="G15" s="112" t="s">
        <v>301</v>
      </c>
      <c r="H15" s="107"/>
      <c r="I15" s="107" t="s">
        <v>86</v>
      </c>
      <c r="J15" s="114"/>
    </row>
    <row r="16" spans="1:10" s="8" customFormat="1" ht="30">
      <c r="A16" s="107" t="s">
        <v>39</v>
      </c>
      <c r="B16" s="118" t="s">
        <v>341</v>
      </c>
      <c r="C16" s="133">
        <v>86800</v>
      </c>
      <c r="D16" s="109">
        <v>43.4</v>
      </c>
      <c r="E16" s="117" t="s">
        <v>299</v>
      </c>
      <c r="F16" s="112" t="s">
        <v>300</v>
      </c>
      <c r="G16" s="112" t="s">
        <v>301</v>
      </c>
      <c r="H16" s="112"/>
      <c r="I16" s="107" t="s">
        <v>86</v>
      </c>
      <c r="J16" s="114"/>
    </row>
    <row r="17" spans="1:10" s="8" customFormat="1" ht="30">
      <c r="A17" s="107" t="s">
        <v>225</v>
      </c>
      <c r="B17" s="118" t="s">
        <v>342</v>
      </c>
      <c r="C17" s="133">
        <v>73000</v>
      </c>
      <c r="D17" s="109">
        <v>36.5</v>
      </c>
      <c r="E17" s="117" t="s">
        <v>299</v>
      </c>
      <c r="F17" s="112" t="s">
        <v>300</v>
      </c>
      <c r="G17" s="112" t="s">
        <v>301</v>
      </c>
      <c r="H17" s="112"/>
      <c r="I17" s="107" t="s">
        <v>86</v>
      </c>
      <c r="J17" s="114"/>
    </row>
    <row r="18" spans="1:10" s="8" customFormat="1" ht="30">
      <c r="A18" s="107" t="s">
        <v>226</v>
      </c>
      <c r="B18" s="118" t="s">
        <v>343</v>
      </c>
      <c r="C18" s="133">
        <v>53600</v>
      </c>
      <c r="D18" s="109">
        <v>26.8</v>
      </c>
      <c r="E18" s="117" t="s">
        <v>299</v>
      </c>
      <c r="F18" s="112" t="s">
        <v>300</v>
      </c>
      <c r="G18" s="112" t="s">
        <v>301</v>
      </c>
      <c r="H18" s="112"/>
      <c r="I18" s="107" t="s">
        <v>86</v>
      </c>
      <c r="J18" s="114"/>
    </row>
    <row r="19" spans="1:10" s="8" customFormat="1" ht="30">
      <c r="A19" s="107" t="s">
        <v>40</v>
      </c>
      <c r="B19" s="118" t="s">
        <v>344</v>
      </c>
      <c r="C19" s="133">
        <v>86800</v>
      </c>
      <c r="D19" s="109">
        <v>43.4</v>
      </c>
      <c r="E19" s="117" t="s">
        <v>299</v>
      </c>
      <c r="F19" s="112" t="s">
        <v>300</v>
      </c>
      <c r="G19" s="112" t="s">
        <v>301</v>
      </c>
      <c r="H19" s="112"/>
      <c r="I19" s="107" t="s">
        <v>86</v>
      </c>
      <c r="J19" s="114"/>
    </row>
    <row r="20" spans="1:10" s="8" customFormat="1" ht="25.5">
      <c r="A20" s="107" t="s">
        <v>41</v>
      </c>
      <c r="B20" s="108" t="s">
        <v>95</v>
      </c>
      <c r="C20" s="133">
        <v>143580</v>
      </c>
      <c r="D20" s="109">
        <v>71.79</v>
      </c>
      <c r="E20" s="117" t="s">
        <v>296</v>
      </c>
      <c r="F20" s="112" t="s">
        <v>293</v>
      </c>
      <c r="G20" s="112" t="s">
        <v>297</v>
      </c>
      <c r="H20" s="112"/>
      <c r="I20" s="112" t="s">
        <v>291</v>
      </c>
      <c r="J20" s="114"/>
    </row>
    <row r="21" spans="1:10" s="8" customFormat="1" ht="25.5">
      <c r="A21" s="107" t="s">
        <v>42</v>
      </c>
      <c r="B21" s="108" t="s">
        <v>231</v>
      </c>
      <c r="C21" s="133">
        <v>58120</v>
      </c>
      <c r="D21" s="109">
        <v>29.06</v>
      </c>
      <c r="E21" s="117" t="s">
        <v>296</v>
      </c>
      <c r="F21" s="112" t="s">
        <v>293</v>
      </c>
      <c r="G21" s="112" t="s">
        <v>297</v>
      </c>
      <c r="H21" s="112"/>
      <c r="I21" s="112" t="s">
        <v>291</v>
      </c>
      <c r="J21" s="114"/>
    </row>
    <row r="22" spans="1:10" s="8" customFormat="1" ht="25.5">
      <c r="A22" s="107" t="s">
        <v>43</v>
      </c>
      <c r="B22" s="108" t="s">
        <v>96</v>
      </c>
      <c r="C22" s="133">
        <v>56820</v>
      </c>
      <c r="D22" s="109">
        <v>28.41</v>
      </c>
      <c r="E22" s="117" t="s">
        <v>296</v>
      </c>
      <c r="F22" s="112" t="s">
        <v>293</v>
      </c>
      <c r="G22" s="112" t="s">
        <v>297</v>
      </c>
      <c r="H22" s="112"/>
      <c r="I22" s="112" t="s">
        <v>291</v>
      </c>
      <c r="J22" s="114"/>
    </row>
    <row r="23" spans="1:10" s="8" customFormat="1" ht="45">
      <c r="A23" s="107" t="s">
        <v>44</v>
      </c>
      <c r="B23" s="119" t="s">
        <v>391</v>
      </c>
      <c r="C23" s="134">
        <v>360000</v>
      </c>
      <c r="D23" s="109"/>
      <c r="E23" s="173" t="s">
        <v>299</v>
      </c>
      <c r="F23" s="176" t="s">
        <v>300</v>
      </c>
      <c r="G23" s="176" t="s">
        <v>301</v>
      </c>
      <c r="H23" s="176"/>
      <c r="I23" s="177" t="s">
        <v>86</v>
      </c>
      <c r="J23" s="114"/>
    </row>
    <row r="24" spans="1:10" s="8" customFormat="1" ht="51">
      <c r="A24" s="107" t="s">
        <v>45</v>
      </c>
      <c r="B24" s="108" t="s">
        <v>230</v>
      </c>
      <c r="C24" s="133">
        <v>154820</v>
      </c>
      <c r="D24" s="109">
        <v>77.41</v>
      </c>
      <c r="E24" s="117" t="s">
        <v>296</v>
      </c>
      <c r="F24" s="112" t="s">
        <v>293</v>
      </c>
      <c r="G24" s="112" t="s">
        <v>294</v>
      </c>
      <c r="H24" s="112"/>
      <c r="I24" s="112" t="s">
        <v>291</v>
      </c>
      <c r="J24" s="114"/>
    </row>
    <row r="25" spans="1:10" s="8" customFormat="1" ht="51">
      <c r="A25" s="107" t="s">
        <v>46</v>
      </c>
      <c r="B25" s="108" t="s">
        <v>97</v>
      </c>
      <c r="C25" s="133">
        <v>156700</v>
      </c>
      <c r="D25" s="109">
        <v>78.35</v>
      </c>
      <c r="E25" s="117" t="s">
        <v>296</v>
      </c>
      <c r="F25" s="112" t="s">
        <v>293</v>
      </c>
      <c r="G25" s="112" t="s">
        <v>294</v>
      </c>
      <c r="H25" s="112"/>
      <c r="I25" s="112" t="s">
        <v>291</v>
      </c>
      <c r="J25" s="114"/>
    </row>
    <row r="26" spans="1:10" s="8" customFormat="1" ht="25.5">
      <c r="A26" s="107" t="s">
        <v>47</v>
      </c>
      <c r="B26" s="108" t="s">
        <v>256</v>
      </c>
      <c r="C26" s="133">
        <v>327551.56</v>
      </c>
      <c r="D26" s="109">
        <v>157.29</v>
      </c>
      <c r="E26" s="173" t="s">
        <v>296</v>
      </c>
      <c r="F26" s="112" t="s">
        <v>302</v>
      </c>
      <c r="G26" s="112" t="s">
        <v>297</v>
      </c>
      <c r="H26" s="112"/>
      <c r="I26" s="112"/>
      <c r="J26" s="114"/>
    </row>
    <row r="27" spans="1:9" ht="15">
      <c r="A27" s="107" t="s">
        <v>48</v>
      </c>
      <c r="B27" s="108" t="s">
        <v>255</v>
      </c>
      <c r="C27" s="131">
        <v>1434387.69</v>
      </c>
      <c r="D27" s="109">
        <v>345.4</v>
      </c>
      <c r="E27" s="172" t="s">
        <v>468</v>
      </c>
      <c r="F27" s="176" t="s">
        <v>140</v>
      </c>
      <c r="G27" s="176" t="s">
        <v>301</v>
      </c>
      <c r="H27" s="176"/>
      <c r="I27" s="177" t="s">
        <v>172</v>
      </c>
    </row>
    <row r="28" spans="1:9" ht="25.5">
      <c r="A28" s="107" t="s">
        <v>49</v>
      </c>
      <c r="B28" s="108" t="s">
        <v>254</v>
      </c>
      <c r="C28" s="131">
        <v>395205.00000000006</v>
      </c>
      <c r="D28" s="109">
        <v>263.47</v>
      </c>
      <c r="E28" s="173" t="s">
        <v>299</v>
      </c>
      <c r="F28" s="112" t="s">
        <v>140</v>
      </c>
      <c r="G28" s="112" t="s">
        <v>290</v>
      </c>
      <c r="H28" s="112"/>
      <c r="I28" s="112" t="s">
        <v>303</v>
      </c>
    </row>
    <row r="29" spans="1:9" ht="63.75">
      <c r="A29" s="107" t="s">
        <v>50</v>
      </c>
      <c r="B29" s="108" t="s">
        <v>258</v>
      </c>
      <c r="C29" s="133">
        <v>833726.86</v>
      </c>
      <c r="D29" s="109">
        <v>302</v>
      </c>
      <c r="E29" s="116" t="s">
        <v>304</v>
      </c>
      <c r="F29" s="112" t="s">
        <v>305</v>
      </c>
      <c r="G29" s="112"/>
      <c r="H29" s="112"/>
      <c r="I29" s="112" t="s">
        <v>172</v>
      </c>
    </row>
    <row r="30" spans="1:9" ht="25.5">
      <c r="A30" s="107" t="s">
        <v>51</v>
      </c>
      <c r="B30" s="108" t="s">
        <v>390</v>
      </c>
      <c r="C30" s="135">
        <f>212419.53+371631.97+424354.73+635290.5</f>
        <v>1643696.73</v>
      </c>
      <c r="D30" s="109"/>
      <c r="E30" s="174">
        <v>2017</v>
      </c>
      <c r="F30" s="176" t="s">
        <v>140</v>
      </c>
      <c r="G30" s="176" t="s">
        <v>471</v>
      </c>
      <c r="H30" s="176"/>
      <c r="I30" s="177" t="s">
        <v>172</v>
      </c>
    </row>
    <row r="31" spans="1:9" ht="38.25">
      <c r="A31" s="107" t="s">
        <v>52</v>
      </c>
      <c r="B31" s="108" t="s">
        <v>257</v>
      </c>
      <c r="C31" s="133">
        <v>505056.87</v>
      </c>
      <c r="D31" s="109">
        <v>333.5</v>
      </c>
      <c r="E31" s="173" t="s">
        <v>296</v>
      </c>
      <c r="F31" s="112" t="s">
        <v>305</v>
      </c>
      <c r="G31" s="112"/>
      <c r="H31" s="112" t="s">
        <v>306</v>
      </c>
      <c r="I31" s="112" t="s">
        <v>307</v>
      </c>
    </row>
    <row r="32" spans="1:9" ht="15">
      <c r="A32" s="107" t="s">
        <v>53</v>
      </c>
      <c r="B32" s="108" t="s">
        <v>259</v>
      </c>
      <c r="C32" s="133">
        <v>258400</v>
      </c>
      <c r="D32" s="109"/>
      <c r="E32" s="173" t="s">
        <v>296</v>
      </c>
      <c r="F32" s="176" t="s">
        <v>140</v>
      </c>
      <c r="G32" s="176" t="s">
        <v>301</v>
      </c>
      <c r="H32" s="176"/>
      <c r="I32" s="177" t="s">
        <v>86</v>
      </c>
    </row>
    <row r="33" spans="1:9" ht="25.5">
      <c r="A33" s="107" t="s">
        <v>54</v>
      </c>
      <c r="B33" s="108" t="s">
        <v>260</v>
      </c>
      <c r="C33" s="133">
        <v>1430496.11</v>
      </c>
      <c r="D33" s="109">
        <v>696</v>
      </c>
      <c r="E33" s="117" t="s">
        <v>296</v>
      </c>
      <c r="F33" s="112" t="s">
        <v>293</v>
      </c>
      <c r="G33" s="112" t="s">
        <v>297</v>
      </c>
      <c r="H33" s="112"/>
      <c r="I33" s="112" t="s">
        <v>308</v>
      </c>
    </row>
    <row r="34" spans="1:9" ht="25.5">
      <c r="A34" s="107" t="s">
        <v>55</v>
      </c>
      <c r="B34" s="108" t="s">
        <v>261</v>
      </c>
      <c r="C34" s="133">
        <v>547455</v>
      </c>
      <c r="D34" s="109">
        <v>364.97</v>
      </c>
      <c r="E34" s="117" t="s">
        <v>296</v>
      </c>
      <c r="F34" s="112" t="s">
        <v>293</v>
      </c>
      <c r="G34" s="112" t="s">
        <v>297</v>
      </c>
      <c r="H34" s="112"/>
      <c r="I34" s="112"/>
    </row>
    <row r="35" spans="1:9" ht="25.5">
      <c r="A35" s="107" t="s">
        <v>56</v>
      </c>
      <c r="B35" s="108" t="s">
        <v>262</v>
      </c>
      <c r="C35" s="131">
        <v>250000</v>
      </c>
      <c r="D35" s="109">
        <v>163.5</v>
      </c>
      <c r="E35" s="173" t="s">
        <v>296</v>
      </c>
      <c r="F35" s="112" t="s">
        <v>293</v>
      </c>
      <c r="G35" s="112" t="s">
        <v>74</v>
      </c>
      <c r="H35" s="112" t="s">
        <v>309</v>
      </c>
      <c r="I35" s="112" t="s">
        <v>86</v>
      </c>
    </row>
    <row r="36" spans="1:9" ht="38.25">
      <c r="A36" s="107" t="s">
        <v>57</v>
      </c>
      <c r="B36" s="108" t="s">
        <v>264</v>
      </c>
      <c r="C36" s="131">
        <v>200000</v>
      </c>
      <c r="D36" s="109">
        <v>114.74</v>
      </c>
      <c r="E36" s="175" t="s">
        <v>469</v>
      </c>
      <c r="F36" s="112" t="s">
        <v>302</v>
      </c>
      <c r="G36" s="112"/>
      <c r="H36" s="112" t="s">
        <v>310</v>
      </c>
      <c r="I36" s="107" t="s">
        <v>141</v>
      </c>
    </row>
    <row r="37" spans="1:9" ht="25.5">
      <c r="A37" s="107" t="s">
        <v>110</v>
      </c>
      <c r="B37" s="108" t="s">
        <v>263</v>
      </c>
      <c r="C37" s="133">
        <v>361500</v>
      </c>
      <c r="D37" s="109">
        <v>241</v>
      </c>
      <c r="E37" s="172">
        <v>1996</v>
      </c>
      <c r="F37" s="112" t="s">
        <v>319</v>
      </c>
      <c r="G37" s="112"/>
      <c r="H37" s="112" t="s">
        <v>320</v>
      </c>
      <c r="I37" s="107" t="s">
        <v>321</v>
      </c>
    </row>
    <row r="38" spans="1:9" ht="38.25">
      <c r="A38" s="107" t="s">
        <v>111</v>
      </c>
      <c r="B38" s="108" t="s">
        <v>265</v>
      </c>
      <c r="C38" s="133">
        <v>1061207</v>
      </c>
      <c r="D38" s="109">
        <v>419.14</v>
      </c>
      <c r="E38" s="116" t="s">
        <v>322</v>
      </c>
      <c r="F38" s="112" t="s">
        <v>323</v>
      </c>
      <c r="G38" s="112"/>
      <c r="H38" s="112" t="s">
        <v>320</v>
      </c>
      <c r="I38" s="107" t="s">
        <v>324</v>
      </c>
    </row>
    <row r="39" spans="1:9" ht="15">
      <c r="A39" s="107" t="s">
        <v>112</v>
      </c>
      <c r="B39" s="108" t="s">
        <v>212</v>
      </c>
      <c r="C39" s="133">
        <v>438085.32</v>
      </c>
      <c r="D39" s="109"/>
      <c r="E39" s="113"/>
      <c r="F39" s="112"/>
      <c r="G39" s="112"/>
      <c r="H39" s="107"/>
      <c r="I39" s="107"/>
    </row>
    <row r="40" spans="1:9" ht="15">
      <c r="A40" s="107" t="s">
        <v>113</v>
      </c>
      <c r="B40" s="108" t="s">
        <v>213</v>
      </c>
      <c r="C40" s="133">
        <v>1370826.36</v>
      </c>
      <c r="D40" s="120"/>
      <c r="E40" s="113"/>
      <c r="F40" s="112"/>
      <c r="G40" s="112"/>
      <c r="H40" s="107"/>
      <c r="I40" s="107"/>
    </row>
    <row r="41" spans="1:9" ht="15">
      <c r="A41" s="107" t="s">
        <v>114</v>
      </c>
      <c r="B41" s="108" t="s">
        <v>214</v>
      </c>
      <c r="C41" s="133">
        <v>72816.77</v>
      </c>
      <c r="D41" s="120"/>
      <c r="E41" s="113"/>
      <c r="F41" s="112"/>
      <c r="G41" s="112"/>
      <c r="H41" s="107"/>
      <c r="I41" s="107"/>
    </row>
    <row r="42" spans="1:9" ht="15">
      <c r="A42" s="107" t="s">
        <v>115</v>
      </c>
      <c r="B42" s="108" t="s">
        <v>215</v>
      </c>
      <c r="C42" s="133">
        <v>72374.75</v>
      </c>
      <c r="D42" s="120"/>
      <c r="E42" s="113"/>
      <c r="F42" s="112"/>
      <c r="G42" s="112"/>
      <c r="H42" s="107"/>
      <c r="I42" s="107"/>
    </row>
    <row r="43" spans="1:9" ht="15">
      <c r="A43" s="107" t="s">
        <v>116</v>
      </c>
      <c r="B43" s="108" t="s">
        <v>397</v>
      </c>
      <c r="C43" s="133">
        <v>23641.82</v>
      </c>
      <c r="D43" s="120"/>
      <c r="E43" s="113"/>
      <c r="F43" s="112"/>
      <c r="G43" s="112"/>
      <c r="H43" s="107"/>
      <c r="I43" s="107"/>
    </row>
    <row r="44" spans="1:9" ht="15">
      <c r="A44" s="107" t="s">
        <v>117</v>
      </c>
      <c r="B44" s="108" t="s">
        <v>216</v>
      </c>
      <c r="C44" s="133">
        <v>46411.02</v>
      </c>
      <c r="D44" s="120"/>
      <c r="E44" s="113"/>
      <c r="F44" s="112"/>
      <c r="G44" s="112"/>
      <c r="H44" s="107"/>
      <c r="I44" s="107"/>
    </row>
    <row r="45" spans="1:9" ht="15">
      <c r="A45" s="107" t="s">
        <v>118</v>
      </c>
      <c r="B45" s="108" t="s">
        <v>145</v>
      </c>
      <c r="C45" s="133">
        <v>231185.16</v>
      </c>
      <c r="D45" s="120"/>
      <c r="E45" s="113"/>
      <c r="F45" s="112"/>
      <c r="G45" s="112"/>
      <c r="H45" s="107"/>
      <c r="I45" s="107"/>
    </row>
    <row r="46" spans="1:9" ht="15">
      <c r="A46" s="107" t="s">
        <v>119</v>
      </c>
      <c r="B46" s="108" t="s">
        <v>282</v>
      </c>
      <c r="C46" s="133">
        <v>146133.3</v>
      </c>
      <c r="D46" s="120"/>
      <c r="E46" s="113"/>
      <c r="F46" s="112"/>
      <c r="G46" s="112"/>
      <c r="H46" s="107"/>
      <c r="I46" s="107"/>
    </row>
    <row r="47" spans="1:9" ht="15">
      <c r="A47" s="107" t="s">
        <v>120</v>
      </c>
      <c r="B47" s="108" t="s">
        <v>284</v>
      </c>
      <c r="C47" s="133">
        <v>61812.3</v>
      </c>
      <c r="D47" s="120"/>
      <c r="E47" s="113"/>
      <c r="F47" s="112"/>
      <c r="G47" s="112"/>
      <c r="H47" s="107"/>
      <c r="I47" s="107"/>
    </row>
    <row r="48" spans="1:9" ht="15">
      <c r="A48" s="107" t="s">
        <v>121</v>
      </c>
      <c r="B48" s="121" t="s">
        <v>251</v>
      </c>
      <c r="C48" s="131">
        <v>44037.37</v>
      </c>
      <c r="D48" s="109"/>
      <c r="E48" s="113"/>
      <c r="F48" s="112"/>
      <c r="G48" s="112"/>
      <c r="H48" s="107"/>
      <c r="I48" s="107"/>
    </row>
    <row r="49" spans="1:10" s="123" customFormat="1" ht="25.5">
      <c r="A49" s="107" t="s">
        <v>122</v>
      </c>
      <c r="B49" s="108" t="s">
        <v>224</v>
      </c>
      <c r="C49" s="133">
        <v>650090.02</v>
      </c>
      <c r="D49" s="120"/>
      <c r="E49" s="113"/>
      <c r="F49" s="112"/>
      <c r="G49" s="112"/>
      <c r="H49" s="107"/>
      <c r="I49" s="107"/>
      <c r="J49" s="122"/>
    </row>
    <row r="50" spans="1:10" s="123" customFormat="1" ht="15">
      <c r="A50" s="107" t="s">
        <v>123</v>
      </c>
      <c r="B50" s="108" t="s">
        <v>211</v>
      </c>
      <c r="C50" s="133">
        <f>29520</f>
        <v>29520</v>
      </c>
      <c r="D50" s="120"/>
      <c r="E50" s="113"/>
      <c r="F50" s="112"/>
      <c r="G50" s="112"/>
      <c r="H50" s="107"/>
      <c r="I50" s="107"/>
      <c r="J50" s="122"/>
    </row>
    <row r="51" spans="1:10" s="123" customFormat="1" ht="25.5">
      <c r="A51" s="107" t="s">
        <v>124</v>
      </c>
      <c r="B51" s="108" t="s">
        <v>241</v>
      </c>
      <c r="C51" s="133">
        <f>9600+9600+6000</f>
        <v>25200</v>
      </c>
      <c r="D51" s="120"/>
      <c r="E51" s="113"/>
      <c r="F51" s="112"/>
      <c r="G51" s="112"/>
      <c r="H51" s="107"/>
      <c r="I51" s="107"/>
      <c r="J51" s="122"/>
    </row>
    <row r="52" spans="1:10" s="123" customFormat="1" ht="15">
      <c r="A52" s="107" t="s">
        <v>125</v>
      </c>
      <c r="B52" s="108" t="s">
        <v>103</v>
      </c>
      <c r="C52" s="133">
        <v>85166.98</v>
      </c>
      <c r="D52" s="109"/>
      <c r="E52" s="113"/>
      <c r="F52" s="112"/>
      <c r="G52" s="112"/>
      <c r="H52" s="107"/>
      <c r="I52" s="107"/>
      <c r="J52" s="122"/>
    </row>
    <row r="53" spans="1:10" s="123" customFormat="1" ht="15">
      <c r="A53" s="107" t="s">
        <v>227</v>
      </c>
      <c r="B53" s="108" t="s">
        <v>106</v>
      </c>
      <c r="C53" s="131">
        <v>35274.49</v>
      </c>
      <c r="D53" s="109"/>
      <c r="E53" s="113"/>
      <c r="F53" s="112"/>
      <c r="G53" s="112"/>
      <c r="H53" s="107"/>
      <c r="I53" s="107"/>
      <c r="J53" s="122"/>
    </row>
    <row r="54" spans="1:10" s="123" customFormat="1" ht="25.5">
      <c r="A54" s="107" t="s">
        <v>126</v>
      </c>
      <c r="B54" s="108" t="s">
        <v>392</v>
      </c>
      <c r="C54" s="131">
        <f>25214.19+23305.23</f>
        <v>48519.42</v>
      </c>
      <c r="D54" s="109"/>
      <c r="E54" s="113"/>
      <c r="F54" s="112"/>
      <c r="G54" s="112"/>
      <c r="H54" s="107"/>
      <c r="I54" s="107"/>
      <c r="J54" s="122"/>
    </row>
    <row r="55" spans="1:10" s="123" customFormat="1" ht="15">
      <c r="A55" s="107" t="s">
        <v>127</v>
      </c>
      <c r="B55" s="108" t="s">
        <v>104</v>
      </c>
      <c r="C55" s="131">
        <f>148756.39+2250</f>
        <v>151006.39</v>
      </c>
      <c r="D55" s="109"/>
      <c r="E55" s="113"/>
      <c r="F55" s="112"/>
      <c r="G55" s="112"/>
      <c r="H55" s="107"/>
      <c r="I55" s="107"/>
      <c r="J55" s="122"/>
    </row>
    <row r="56" spans="1:10" s="123" customFormat="1" ht="15">
      <c r="A56" s="107" t="s">
        <v>128</v>
      </c>
      <c r="B56" s="108" t="s">
        <v>107</v>
      </c>
      <c r="C56" s="131">
        <f>8174.89+13118.97</f>
        <v>21293.86</v>
      </c>
      <c r="D56" s="109"/>
      <c r="E56" s="113"/>
      <c r="F56" s="112"/>
      <c r="G56" s="112"/>
      <c r="H56" s="107"/>
      <c r="I56" s="107"/>
      <c r="J56" s="122"/>
    </row>
    <row r="57" spans="1:10" s="123" customFormat="1" ht="15">
      <c r="A57" s="107" t="s">
        <v>129</v>
      </c>
      <c r="B57" s="108" t="s">
        <v>109</v>
      </c>
      <c r="C57" s="131">
        <v>58528.469999999994</v>
      </c>
      <c r="D57" s="109"/>
      <c r="E57" s="113"/>
      <c r="F57" s="112"/>
      <c r="G57" s="112"/>
      <c r="H57" s="107"/>
      <c r="I57" s="107"/>
      <c r="J57" s="122"/>
    </row>
    <row r="58" spans="1:10" s="123" customFormat="1" ht="15">
      <c r="A58" s="107" t="s">
        <v>130</v>
      </c>
      <c r="B58" s="108" t="s">
        <v>217</v>
      </c>
      <c r="C58" s="131">
        <f>105005.84+5616.09</f>
        <v>110621.93</v>
      </c>
      <c r="D58" s="109"/>
      <c r="E58" s="113"/>
      <c r="F58" s="112"/>
      <c r="G58" s="112"/>
      <c r="H58" s="107"/>
      <c r="I58" s="107"/>
      <c r="J58" s="122"/>
    </row>
    <row r="59" spans="1:10" s="123" customFormat="1" ht="15">
      <c r="A59" s="107" t="s">
        <v>281</v>
      </c>
      <c r="B59" s="108" t="s">
        <v>105</v>
      </c>
      <c r="C59" s="131">
        <f>14768.98+2892.51</f>
        <v>17661.489999999998</v>
      </c>
      <c r="D59" s="109"/>
      <c r="E59" s="113"/>
      <c r="F59" s="112"/>
      <c r="G59" s="112"/>
      <c r="H59" s="107"/>
      <c r="I59" s="107"/>
      <c r="J59" s="122"/>
    </row>
    <row r="60" spans="1:10" s="123" customFormat="1" ht="25.5">
      <c r="A60" s="107" t="s">
        <v>283</v>
      </c>
      <c r="B60" s="108" t="s">
        <v>393</v>
      </c>
      <c r="C60" s="131">
        <v>47649.590000000004</v>
      </c>
      <c r="D60" s="109"/>
      <c r="E60" s="113"/>
      <c r="F60" s="112"/>
      <c r="G60" s="112"/>
      <c r="H60" s="107"/>
      <c r="I60" s="107"/>
      <c r="J60" s="122"/>
    </row>
    <row r="61" spans="1:10" s="123" customFormat="1" ht="25.5">
      <c r="A61" s="107" t="s">
        <v>326</v>
      </c>
      <c r="B61" s="108" t="s">
        <v>99</v>
      </c>
      <c r="C61" s="133">
        <f>256697.96+3244.5</f>
        <v>259942.46</v>
      </c>
      <c r="D61" s="109"/>
      <c r="E61" s="113"/>
      <c r="F61" s="112"/>
      <c r="G61" s="112"/>
      <c r="H61" s="107"/>
      <c r="I61" s="107"/>
      <c r="J61" s="122"/>
    </row>
    <row r="62" spans="1:10" s="123" customFormat="1" ht="25.5">
      <c r="A62" s="107" t="s">
        <v>395</v>
      </c>
      <c r="B62" s="108" t="s">
        <v>394</v>
      </c>
      <c r="C62" s="131">
        <f>90451.1+10378.4+8671.5</f>
        <v>109501</v>
      </c>
      <c r="D62" s="109"/>
      <c r="E62" s="113"/>
      <c r="F62" s="112"/>
      <c r="G62" s="112"/>
      <c r="H62" s="107"/>
      <c r="I62" s="107"/>
      <c r="J62" s="122"/>
    </row>
    <row r="63" spans="1:9" ht="25.5">
      <c r="A63" s="107" t="s">
        <v>396</v>
      </c>
      <c r="B63" s="108" t="s">
        <v>108</v>
      </c>
      <c r="C63" s="133">
        <f>219795.54+2644.5+1800</f>
        <v>224240.04</v>
      </c>
      <c r="D63" s="109"/>
      <c r="E63" s="113"/>
      <c r="F63" s="112"/>
      <c r="G63" s="112"/>
      <c r="H63" s="107"/>
      <c r="I63" s="107"/>
    </row>
    <row r="64" spans="1:9" ht="15">
      <c r="A64" s="107" t="s">
        <v>398</v>
      </c>
      <c r="B64" s="108" t="s">
        <v>280</v>
      </c>
      <c r="C64" s="133">
        <v>35561.03</v>
      </c>
      <c r="D64" s="109"/>
      <c r="E64" s="113"/>
      <c r="F64" s="112"/>
      <c r="G64" s="112"/>
      <c r="H64" s="107"/>
      <c r="I64" s="107"/>
    </row>
    <row r="65" spans="1:9" ht="15">
      <c r="A65" s="107" t="s">
        <v>400</v>
      </c>
      <c r="B65" s="108" t="s">
        <v>453</v>
      </c>
      <c r="C65" s="133">
        <f>77856.6+56480.96</f>
        <v>134337.56</v>
      </c>
      <c r="D65" s="109"/>
      <c r="E65" s="113"/>
      <c r="F65" s="112"/>
      <c r="G65" s="112"/>
      <c r="H65" s="107"/>
      <c r="I65" s="107"/>
    </row>
    <row r="66" spans="1:9" ht="15">
      <c r="A66" s="107" t="s">
        <v>401</v>
      </c>
      <c r="B66" s="108" t="s">
        <v>102</v>
      </c>
      <c r="C66" s="131">
        <f>21999.47+1967+1420+(922.5*1)+(676.5*4)+1883.13+327.93+(492*5)+250+275+400+58.36+(58.44*49)+530.75+530.75+1699+430.5+556.71+226.97+(131.38*12)+981.72+(2521.5*4)+4551+556.71+556.71+1720.77+5000</f>
        <v>66537.09999999999</v>
      </c>
      <c r="D66" s="109"/>
      <c r="E66" s="113"/>
      <c r="F66" s="112"/>
      <c r="G66" s="112"/>
      <c r="H66" s="107"/>
      <c r="I66" s="107"/>
    </row>
    <row r="67" spans="1:9" ht="15">
      <c r="A67" s="152" t="s">
        <v>399</v>
      </c>
      <c r="B67" s="152"/>
      <c r="C67" s="152"/>
      <c r="D67" s="152"/>
      <c r="E67" s="100"/>
      <c r="F67" s="101"/>
      <c r="G67" s="101"/>
      <c r="H67" s="57"/>
      <c r="I67" s="57"/>
    </row>
    <row r="68" spans="1:9" ht="15">
      <c r="A68" s="107" t="s">
        <v>402</v>
      </c>
      <c r="B68" s="108" t="s">
        <v>248</v>
      </c>
      <c r="C68" s="131">
        <v>300555.76</v>
      </c>
      <c r="D68" s="109"/>
      <c r="E68" s="100"/>
      <c r="F68" s="101"/>
      <c r="G68" s="101"/>
      <c r="H68" s="57"/>
      <c r="I68" s="57"/>
    </row>
    <row r="69" spans="1:9" ht="25.5">
      <c r="A69" s="107" t="s">
        <v>404</v>
      </c>
      <c r="B69" s="108" t="s">
        <v>250</v>
      </c>
      <c r="C69" s="131">
        <v>292729.2</v>
      </c>
      <c r="D69" s="109">
        <v>120</v>
      </c>
      <c r="E69" s="100"/>
      <c r="F69" s="101"/>
      <c r="G69" s="101"/>
      <c r="H69" s="57"/>
      <c r="I69" s="57"/>
    </row>
    <row r="70" spans="1:9" ht="15">
      <c r="A70" s="107" t="s">
        <v>406</v>
      </c>
      <c r="B70" s="108" t="s">
        <v>403</v>
      </c>
      <c r="C70" s="131">
        <v>210190</v>
      </c>
      <c r="D70" s="109">
        <v>99.6</v>
      </c>
      <c r="E70" s="100"/>
      <c r="F70" s="101"/>
      <c r="G70" s="101"/>
      <c r="H70" s="57"/>
      <c r="I70" s="57"/>
    </row>
    <row r="71" spans="1:9" ht="15">
      <c r="A71" s="107" t="s">
        <v>407</v>
      </c>
      <c r="B71" s="108" t="s">
        <v>405</v>
      </c>
      <c r="C71" s="131">
        <v>235235</v>
      </c>
      <c r="D71" s="109"/>
      <c r="E71" s="100"/>
      <c r="F71" s="101"/>
      <c r="G71" s="101"/>
      <c r="H71" s="57"/>
      <c r="I71" s="57"/>
    </row>
    <row r="72" spans="1:9" ht="38.25">
      <c r="A72" s="107" t="s">
        <v>408</v>
      </c>
      <c r="B72" s="108" t="s">
        <v>361</v>
      </c>
      <c r="C72" s="131">
        <v>6151128.91</v>
      </c>
      <c r="D72" s="109"/>
      <c r="E72" s="100"/>
      <c r="F72" s="101"/>
      <c r="G72" s="101"/>
      <c r="H72" s="57"/>
      <c r="I72" s="57"/>
    </row>
    <row r="73" spans="1:9" ht="15">
      <c r="A73" s="107" t="s">
        <v>409</v>
      </c>
      <c r="B73" s="108" t="s">
        <v>243</v>
      </c>
      <c r="C73" s="131">
        <v>16000</v>
      </c>
      <c r="D73" s="109"/>
      <c r="E73" s="100"/>
      <c r="F73" s="101"/>
      <c r="G73" s="101"/>
      <c r="H73" s="57"/>
      <c r="I73" s="57"/>
    </row>
    <row r="74" spans="1:9" ht="15">
      <c r="A74" s="107" t="s">
        <v>455</v>
      </c>
      <c r="B74" s="108" t="s">
        <v>244</v>
      </c>
      <c r="C74" s="131">
        <v>24524.5</v>
      </c>
      <c r="D74" s="109"/>
      <c r="E74" s="100"/>
      <c r="F74" s="101"/>
      <c r="G74" s="101"/>
      <c r="H74" s="57"/>
      <c r="I74" s="57"/>
    </row>
    <row r="75" spans="1:9" ht="27" customHeight="1">
      <c r="A75" s="107" t="s">
        <v>456</v>
      </c>
      <c r="B75" s="108" t="s">
        <v>246</v>
      </c>
      <c r="C75" s="131">
        <v>195884</v>
      </c>
      <c r="D75" s="109"/>
      <c r="E75" s="100"/>
      <c r="F75" s="101"/>
      <c r="G75" s="101"/>
      <c r="H75" s="57"/>
      <c r="I75" s="57"/>
    </row>
    <row r="76" spans="1:9" ht="15">
      <c r="A76" s="57"/>
      <c r="B76" s="17"/>
      <c r="C76" s="137"/>
      <c r="D76" s="79"/>
      <c r="E76" s="100"/>
      <c r="F76" s="101"/>
      <c r="G76" s="101"/>
      <c r="H76" s="57"/>
      <c r="I76" s="57"/>
    </row>
    <row r="77" spans="1:9" ht="15">
      <c r="A77" s="124"/>
      <c r="B77" s="17"/>
      <c r="C77" s="138"/>
      <c r="D77" s="123"/>
      <c r="E77" s="125"/>
      <c r="F77" s="126"/>
      <c r="G77" s="126"/>
      <c r="H77" s="127"/>
      <c r="I77" s="124"/>
    </row>
    <row r="78" spans="1:9" ht="15">
      <c r="A78" s="102" t="s">
        <v>2</v>
      </c>
      <c r="B78" s="103" t="str">
        <f>Mapka!B4</f>
        <v>Gminna Biblioteka Publiczna w Czernicy</v>
      </c>
      <c r="C78" s="131"/>
      <c r="D78" s="109"/>
      <c r="E78" s="113"/>
      <c r="F78" s="151" t="s">
        <v>24</v>
      </c>
      <c r="G78" s="151"/>
      <c r="H78" s="151"/>
      <c r="I78" s="151"/>
    </row>
    <row r="79" spans="1:9" ht="38.25">
      <c r="A79" s="102" t="s">
        <v>0</v>
      </c>
      <c r="B79" s="104" t="s">
        <v>25</v>
      </c>
      <c r="C79" s="132" t="s">
        <v>350</v>
      </c>
      <c r="D79" s="105" t="s">
        <v>240</v>
      </c>
      <c r="E79" s="106" t="s">
        <v>26</v>
      </c>
      <c r="F79" s="104" t="s">
        <v>27</v>
      </c>
      <c r="G79" s="104" t="s">
        <v>28</v>
      </c>
      <c r="H79" s="102" t="s">
        <v>29</v>
      </c>
      <c r="I79" s="104" t="s">
        <v>30</v>
      </c>
    </row>
    <row r="80" spans="1:9" ht="15">
      <c r="A80" s="107" t="s">
        <v>1</v>
      </c>
      <c r="B80" s="108" t="s">
        <v>210</v>
      </c>
      <c r="C80" s="131">
        <v>150000</v>
      </c>
      <c r="D80" s="109">
        <v>90</v>
      </c>
      <c r="E80" s="172">
        <v>1910</v>
      </c>
      <c r="F80" s="112" t="s">
        <v>140</v>
      </c>
      <c r="G80" s="112" t="s">
        <v>74</v>
      </c>
      <c r="H80" s="107" t="s">
        <v>74</v>
      </c>
      <c r="I80" s="107" t="s">
        <v>141</v>
      </c>
    </row>
    <row r="81" spans="1:9" ht="25.5">
      <c r="A81" s="107" t="s">
        <v>2</v>
      </c>
      <c r="B81" s="108" t="s">
        <v>142</v>
      </c>
      <c r="C81" s="139" t="s">
        <v>209</v>
      </c>
      <c r="D81" s="109"/>
      <c r="E81" s="172">
        <v>1998</v>
      </c>
      <c r="F81" s="176" t="s">
        <v>140</v>
      </c>
      <c r="G81" s="176" t="s">
        <v>84</v>
      </c>
      <c r="H81" s="177" t="s">
        <v>151</v>
      </c>
      <c r="I81" s="177" t="s">
        <v>141</v>
      </c>
    </row>
    <row r="82" spans="1:9" ht="15">
      <c r="A82" s="107" t="s">
        <v>3</v>
      </c>
      <c r="B82" s="108" t="s">
        <v>252</v>
      </c>
      <c r="C82" s="131">
        <v>150000</v>
      </c>
      <c r="D82" s="109">
        <v>100</v>
      </c>
      <c r="E82" s="172">
        <v>1970</v>
      </c>
      <c r="F82" s="112" t="s">
        <v>140</v>
      </c>
      <c r="G82" s="112" t="s">
        <v>74</v>
      </c>
      <c r="H82" s="107" t="s">
        <v>74</v>
      </c>
      <c r="I82" s="107" t="s">
        <v>141</v>
      </c>
    </row>
    <row r="83" spans="1:12" ht="25.5">
      <c r="A83" s="107" t="s">
        <v>4</v>
      </c>
      <c r="B83" s="108" t="s">
        <v>143</v>
      </c>
      <c r="C83" s="139" t="s">
        <v>209</v>
      </c>
      <c r="D83" s="109"/>
      <c r="E83" s="172">
        <v>2001</v>
      </c>
      <c r="F83" s="176" t="s">
        <v>171</v>
      </c>
      <c r="G83" s="176" t="s">
        <v>85</v>
      </c>
      <c r="H83" s="177" t="s">
        <v>74</v>
      </c>
      <c r="I83" s="177" t="s">
        <v>86</v>
      </c>
      <c r="L83" s="144"/>
    </row>
    <row r="84" spans="1:9" ht="25.5">
      <c r="A84" s="107" t="s">
        <v>5</v>
      </c>
      <c r="B84" s="108" t="s">
        <v>253</v>
      </c>
      <c r="C84" s="131">
        <v>130000</v>
      </c>
      <c r="D84" s="109">
        <v>65.35</v>
      </c>
      <c r="E84" s="173" t="s">
        <v>296</v>
      </c>
      <c r="F84" s="112" t="s">
        <v>140</v>
      </c>
      <c r="G84" s="112" t="s">
        <v>74</v>
      </c>
      <c r="H84" s="107" t="s">
        <v>74</v>
      </c>
      <c r="I84" s="177" t="s">
        <v>172</v>
      </c>
    </row>
    <row r="85" spans="1:9" ht="25.5">
      <c r="A85" s="107" t="s">
        <v>6</v>
      </c>
      <c r="B85" s="108" t="s">
        <v>147</v>
      </c>
      <c r="C85" s="131">
        <v>6782.32</v>
      </c>
      <c r="D85" s="109"/>
      <c r="E85" s="113"/>
      <c r="F85" s="112"/>
      <c r="G85" s="112"/>
      <c r="H85" s="107"/>
      <c r="I85" s="107"/>
    </row>
    <row r="86" spans="1:9" ht="15">
      <c r="A86" s="107" t="s">
        <v>8</v>
      </c>
      <c r="B86" s="108" t="s">
        <v>31</v>
      </c>
      <c r="C86" s="131">
        <v>31926.35</v>
      </c>
      <c r="D86" s="109"/>
      <c r="E86" s="113"/>
      <c r="F86" s="112"/>
      <c r="G86" s="112"/>
      <c r="H86" s="107"/>
      <c r="I86" s="107"/>
    </row>
    <row r="87" spans="1:10" s="123" customFormat="1" ht="15">
      <c r="A87" s="14"/>
      <c r="B87" s="17"/>
      <c r="C87" s="140"/>
      <c r="D87" s="14"/>
      <c r="E87" s="14"/>
      <c r="F87" s="17"/>
      <c r="G87" s="17"/>
      <c r="H87" s="14"/>
      <c r="I87" s="14"/>
      <c r="J87" s="128"/>
    </row>
    <row r="88" spans="1:10" s="123" customFormat="1" ht="15.75" customHeight="1">
      <c r="A88" s="14"/>
      <c r="B88" s="17"/>
      <c r="C88" s="140"/>
      <c r="D88" s="14"/>
      <c r="E88" s="14"/>
      <c r="F88" s="17"/>
      <c r="G88" s="17"/>
      <c r="H88" s="14"/>
      <c r="I88" s="14"/>
      <c r="J88" s="128"/>
    </row>
    <row r="89" spans="1:10" s="123" customFormat="1" ht="15.75" customHeight="1">
      <c r="A89" s="102" t="s">
        <v>3</v>
      </c>
      <c r="B89" s="111" t="str">
        <f>Mapka!B5</f>
        <v>Gminny Ośrodek Pomocy Społecznej w Czernicy</v>
      </c>
      <c r="C89" s="131"/>
      <c r="D89" s="109"/>
      <c r="E89" s="113"/>
      <c r="F89" s="151" t="s">
        <v>24</v>
      </c>
      <c r="G89" s="151"/>
      <c r="H89" s="151"/>
      <c r="I89" s="151"/>
      <c r="J89" s="128"/>
    </row>
    <row r="90" spans="1:10" s="123" customFormat="1" ht="38.25">
      <c r="A90" s="102" t="s">
        <v>0</v>
      </c>
      <c r="B90" s="104" t="s">
        <v>25</v>
      </c>
      <c r="C90" s="132" t="s">
        <v>350</v>
      </c>
      <c r="D90" s="105" t="s">
        <v>240</v>
      </c>
      <c r="E90" s="106" t="s">
        <v>26</v>
      </c>
      <c r="F90" s="104" t="s">
        <v>27</v>
      </c>
      <c r="G90" s="104" t="s">
        <v>28</v>
      </c>
      <c r="H90" s="102" t="s">
        <v>29</v>
      </c>
      <c r="I90" s="104" t="s">
        <v>30</v>
      </c>
      <c r="J90" s="128"/>
    </row>
    <row r="91" spans="1:10" s="123" customFormat="1" ht="25.5">
      <c r="A91" s="107" t="s">
        <v>1</v>
      </c>
      <c r="B91" s="108" t="s">
        <v>146</v>
      </c>
      <c r="C91" s="139" t="s">
        <v>100</v>
      </c>
      <c r="D91" s="109"/>
      <c r="E91" s="172" t="s">
        <v>470</v>
      </c>
      <c r="F91" s="176" t="s">
        <v>293</v>
      </c>
      <c r="G91" s="176" t="s">
        <v>297</v>
      </c>
      <c r="H91" s="177"/>
      <c r="I91" s="176" t="s">
        <v>291</v>
      </c>
      <c r="J91" s="128"/>
    </row>
    <row r="92" spans="1:10" s="123" customFormat="1" ht="25.5">
      <c r="A92" s="107" t="s">
        <v>2</v>
      </c>
      <c r="B92" s="108" t="s">
        <v>147</v>
      </c>
      <c r="C92" s="136">
        <v>24270.690000000002</v>
      </c>
      <c r="D92" s="109"/>
      <c r="E92" s="113"/>
      <c r="F92" s="112"/>
      <c r="G92" s="112"/>
      <c r="H92" s="107"/>
      <c r="I92" s="107"/>
      <c r="J92" s="128"/>
    </row>
    <row r="93" spans="1:10" s="123" customFormat="1" ht="15">
      <c r="A93" s="107" t="s">
        <v>3</v>
      </c>
      <c r="B93" s="108" t="s">
        <v>413</v>
      </c>
      <c r="C93" s="136">
        <v>14560</v>
      </c>
      <c r="D93" s="109"/>
      <c r="E93" s="113"/>
      <c r="F93" s="112"/>
      <c r="G93" s="112"/>
      <c r="H93" s="107"/>
      <c r="I93" s="107"/>
      <c r="J93" s="128"/>
    </row>
    <row r="94" spans="1:10" s="123" customFormat="1" ht="15.75" customHeight="1">
      <c r="A94" s="107" t="s">
        <v>4</v>
      </c>
      <c r="B94" s="108" t="s">
        <v>31</v>
      </c>
      <c r="C94" s="131">
        <v>178839.22999999998</v>
      </c>
      <c r="D94" s="109"/>
      <c r="E94" s="113"/>
      <c r="F94" s="112"/>
      <c r="G94" s="112"/>
      <c r="H94" s="107"/>
      <c r="I94" s="107"/>
      <c r="J94" s="128"/>
    </row>
    <row r="95" spans="1:10" s="123" customFormat="1" ht="15.75" customHeight="1">
      <c r="A95" s="57"/>
      <c r="B95" s="17"/>
      <c r="C95" s="137"/>
      <c r="D95" s="79"/>
      <c r="E95" s="100"/>
      <c r="F95" s="101"/>
      <c r="G95" s="101"/>
      <c r="H95" s="57"/>
      <c r="I95" s="57"/>
      <c r="J95" s="128"/>
    </row>
    <row r="96" spans="1:10" s="123" customFormat="1" ht="15.75" customHeight="1">
      <c r="A96" s="14"/>
      <c r="B96" s="17"/>
      <c r="C96" s="140"/>
      <c r="D96" s="14"/>
      <c r="E96" s="14"/>
      <c r="F96" s="17"/>
      <c r="G96" s="17"/>
      <c r="H96" s="14"/>
      <c r="I96" s="14"/>
      <c r="J96" s="128"/>
    </row>
    <row r="97" spans="1:10" s="123" customFormat="1" ht="15.75" customHeight="1">
      <c r="A97" s="102" t="s">
        <v>4</v>
      </c>
      <c r="B97" s="103" t="str">
        <f>Mapka!B6</f>
        <v>Zespół Szkół  w Chrząstawie Wielkiej</v>
      </c>
      <c r="C97" s="131"/>
      <c r="D97" s="109"/>
      <c r="E97" s="113"/>
      <c r="F97" s="151" t="s">
        <v>24</v>
      </c>
      <c r="G97" s="151"/>
      <c r="H97" s="151"/>
      <c r="I97" s="151"/>
      <c r="J97" s="128"/>
    </row>
    <row r="98" spans="1:10" s="123" customFormat="1" ht="38.25">
      <c r="A98" s="102" t="s">
        <v>0</v>
      </c>
      <c r="B98" s="104" t="s">
        <v>25</v>
      </c>
      <c r="C98" s="132" t="s">
        <v>350</v>
      </c>
      <c r="D98" s="105" t="s">
        <v>240</v>
      </c>
      <c r="E98" s="106" t="s">
        <v>26</v>
      </c>
      <c r="F98" s="104" t="s">
        <v>27</v>
      </c>
      <c r="G98" s="104" t="s">
        <v>28</v>
      </c>
      <c r="H98" s="102" t="s">
        <v>29</v>
      </c>
      <c r="I98" s="104" t="s">
        <v>30</v>
      </c>
      <c r="J98" s="128"/>
    </row>
    <row r="99" spans="1:10" s="123" customFormat="1" ht="25.5">
      <c r="A99" s="107" t="s">
        <v>1</v>
      </c>
      <c r="B99" s="108" t="s">
        <v>355</v>
      </c>
      <c r="C99" s="131">
        <v>6935000</v>
      </c>
      <c r="D99" s="109">
        <v>2774</v>
      </c>
      <c r="E99" s="113">
        <v>1998</v>
      </c>
      <c r="F99" s="112" t="s">
        <v>140</v>
      </c>
      <c r="G99" s="112" t="s">
        <v>84</v>
      </c>
      <c r="H99" s="107" t="s">
        <v>151</v>
      </c>
      <c r="I99" s="107" t="s">
        <v>141</v>
      </c>
      <c r="J99" s="114"/>
    </row>
    <row r="100" spans="1:10" s="123" customFormat="1" ht="25.5">
      <c r="A100" s="107" t="s">
        <v>2</v>
      </c>
      <c r="B100" s="108" t="s">
        <v>147</v>
      </c>
      <c r="C100" s="131">
        <f>69362.01-2976+7738.96+1159+1050*2+1170+1399+1830*2+507*2+399+900+1500+3450+2100+2700+2562*2+7577</f>
        <v>108376.97</v>
      </c>
      <c r="D100" s="109"/>
      <c r="E100" s="113"/>
      <c r="F100" s="112"/>
      <c r="G100" s="112"/>
      <c r="H100" s="107"/>
      <c r="I100" s="107"/>
      <c r="J100" s="128"/>
    </row>
    <row r="101" spans="1:10" s="123" customFormat="1" ht="15.75" customHeight="1">
      <c r="A101" s="107" t="s">
        <v>3</v>
      </c>
      <c r="B101" s="108" t="s">
        <v>31</v>
      </c>
      <c r="C101" s="131">
        <v>308321.48</v>
      </c>
      <c r="D101" s="109"/>
      <c r="E101" s="113"/>
      <c r="F101" s="112"/>
      <c r="G101" s="112"/>
      <c r="H101" s="107"/>
      <c r="I101" s="107"/>
      <c r="J101" s="128"/>
    </row>
    <row r="102" spans="1:10" s="123" customFormat="1" ht="15.75" customHeight="1">
      <c r="A102" s="14"/>
      <c r="B102" s="14" t="s">
        <v>345</v>
      </c>
      <c r="C102" s="140"/>
      <c r="D102" s="78"/>
      <c r="E102" s="14"/>
      <c r="F102" s="17"/>
      <c r="G102" s="17"/>
      <c r="H102" s="14"/>
      <c r="I102" s="14"/>
      <c r="J102" s="128"/>
    </row>
    <row r="103" spans="1:10" s="123" customFormat="1" ht="15.75" customHeight="1">
      <c r="A103" s="14"/>
      <c r="B103" s="17"/>
      <c r="C103" s="140"/>
      <c r="D103" s="14"/>
      <c r="E103" s="14"/>
      <c r="F103" s="17"/>
      <c r="G103" s="17"/>
      <c r="H103" s="14"/>
      <c r="I103" s="14"/>
      <c r="J103" s="128"/>
    </row>
    <row r="104" spans="1:10" s="123" customFormat="1" ht="15.75" customHeight="1">
      <c r="A104" s="102" t="s">
        <v>5</v>
      </c>
      <c r="B104" s="103" t="str">
        <f>Mapka!B7</f>
        <v>Zespół Szkolno-Przedszkolny w Czernicy</v>
      </c>
      <c r="C104" s="131"/>
      <c r="D104" s="109"/>
      <c r="E104" s="113"/>
      <c r="F104" s="151" t="s">
        <v>24</v>
      </c>
      <c r="G104" s="151"/>
      <c r="H104" s="151"/>
      <c r="I104" s="151"/>
      <c r="J104" s="128"/>
    </row>
    <row r="105" spans="1:10" s="123" customFormat="1" ht="38.25">
      <c r="A105" s="102" t="s">
        <v>0</v>
      </c>
      <c r="B105" s="104" t="s">
        <v>25</v>
      </c>
      <c r="C105" s="132" t="s">
        <v>350</v>
      </c>
      <c r="D105" s="105" t="s">
        <v>240</v>
      </c>
      <c r="E105" s="106" t="s">
        <v>26</v>
      </c>
      <c r="F105" s="104" t="s">
        <v>27</v>
      </c>
      <c r="G105" s="104" t="s">
        <v>28</v>
      </c>
      <c r="H105" s="102" t="s">
        <v>29</v>
      </c>
      <c r="I105" s="104" t="s">
        <v>30</v>
      </c>
      <c r="J105" s="128"/>
    </row>
    <row r="106" spans="1:10" s="123" customFormat="1" ht="38.25">
      <c r="A106" s="107" t="s">
        <v>1</v>
      </c>
      <c r="B106" s="108" t="s">
        <v>354</v>
      </c>
      <c r="C106" s="131">
        <v>272755</v>
      </c>
      <c r="D106" s="109">
        <v>191.36</v>
      </c>
      <c r="E106" s="173" t="s">
        <v>299</v>
      </c>
      <c r="F106" s="112" t="s">
        <v>140</v>
      </c>
      <c r="G106" s="112" t="s">
        <v>84</v>
      </c>
      <c r="H106" s="107" t="s">
        <v>85</v>
      </c>
      <c r="I106" s="107" t="s">
        <v>86</v>
      </c>
      <c r="J106" s="114"/>
    </row>
    <row r="107" spans="1:10" s="123" customFormat="1" ht="25.5">
      <c r="A107" s="107" t="s">
        <v>2</v>
      </c>
      <c r="B107" s="108" t="s">
        <v>352</v>
      </c>
      <c r="C107" s="131">
        <v>1547953.5</v>
      </c>
      <c r="D107" s="109">
        <v>475.88</v>
      </c>
      <c r="E107" s="173" t="s">
        <v>299</v>
      </c>
      <c r="F107" s="112" t="s">
        <v>140</v>
      </c>
      <c r="G107" s="112" t="s">
        <v>84</v>
      </c>
      <c r="H107" s="107" t="s">
        <v>85</v>
      </c>
      <c r="I107" s="107" t="s">
        <v>86</v>
      </c>
      <c r="J107" s="114"/>
    </row>
    <row r="108" spans="1:10" s="123" customFormat="1" ht="26.25" customHeight="1">
      <c r="A108" s="107" t="s">
        <v>3</v>
      </c>
      <c r="B108" s="108" t="s">
        <v>155</v>
      </c>
      <c r="C108" s="131">
        <v>8565950</v>
      </c>
      <c r="D108" s="109">
        <v>3426.38</v>
      </c>
      <c r="E108" s="173" t="s">
        <v>472</v>
      </c>
      <c r="F108" s="176" t="s">
        <v>473</v>
      </c>
      <c r="G108" s="176" t="s">
        <v>84</v>
      </c>
      <c r="H108" s="177" t="s">
        <v>85</v>
      </c>
      <c r="I108" s="177" t="s">
        <v>86</v>
      </c>
      <c r="J108" s="128"/>
    </row>
    <row r="109" spans="1:10" s="123" customFormat="1" ht="15.75" customHeight="1">
      <c r="A109" s="107" t="s">
        <v>4</v>
      </c>
      <c r="B109" s="108" t="s">
        <v>87</v>
      </c>
      <c r="C109" s="131">
        <v>38590</v>
      </c>
      <c r="D109" s="109"/>
      <c r="E109" s="113">
        <v>2011</v>
      </c>
      <c r="F109" s="176" t="s">
        <v>140</v>
      </c>
      <c r="G109" s="176"/>
      <c r="H109" s="177" t="s">
        <v>85</v>
      </c>
      <c r="I109" s="177" t="s">
        <v>86</v>
      </c>
      <c r="J109" s="128"/>
    </row>
    <row r="110" spans="1:10" s="123" customFormat="1" ht="15.75" customHeight="1">
      <c r="A110" s="107" t="s">
        <v>5</v>
      </c>
      <c r="B110" s="108" t="s">
        <v>159</v>
      </c>
      <c r="C110" s="131">
        <v>359160</v>
      </c>
      <c r="D110" s="109"/>
      <c r="E110" s="113"/>
      <c r="F110" s="112"/>
      <c r="G110" s="112"/>
      <c r="H110" s="107"/>
      <c r="I110" s="107"/>
      <c r="J110" s="128"/>
    </row>
    <row r="111" spans="1:10" s="123" customFormat="1" ht="15.75" customHeight="1">
      <c r="A111" s="107" t="s">
        <v>6</v>
      </c>
      <c r="B111" s="108" t="s">
        <v>414</v>
      </c>
      <c r="C111" s="131">
        <v>12580</v>
      </c>
      <c r="D111" s="109"/>
      <c r="E111" s="113"/>
      <c r="F111" s="112"/>
      <c r="G111" s="112"/>
      <c r="H111" s="107"/>
      <c r="I111" s="107"/>
      <c r="J111" s="128"/>
    </row>
    <row r="112" spans="1:10" s="123" customFormat="1" ht="15.75" customHeight="1">
      <c r="A112" s="107" t="s">
        <v>7</v>
      </c>
      <c r="B112" s="108" t="s">
        <v>156</v>
      </c>
      <c r="C112" s="131">
        <v>14154.56</v>
      </c>
      <c r="D112" s="109"/>
      <c r="E112" s="113"/>
      <c r="F112" s="112"/>
      <c r="G112" s="112"/>
      <c r="H112" s="107"/>
      <c r="I112" s="107"/>
      <c r="J112" s="128"/>
    </row>
    <row r="113" spans="1:10" s="123" customFormat="1" ht="15.75" customHeight="1">
      <c r="A113" s="107" t="s">
        <v>8</v>
      </c>
      <c r="B113" s="108" t="s">
        <v>157</v>
      </c>
      <c r="C113" s="131">
        <v>29280</v>
      </c>
      <c r="D113" s="109"/>
      <c r="E113" s="113"/>
      <c r="F113" s="112"/>
      <c r="G113" s="112"/>
      <c r="H113" s="107"/>
      <c r="I113" s="107"/>
      <c r="J113" s="128"/>
    </row>
    <row r="114" spans="1:10" s="123" customFormat="1" ht="15.75" customHeight="1">
      <c r="A114" s="107" t="s">
        <v>9</v>
      </c>
      <c r="B114" s="108" t="s">
        <v>415</v>
      </c>
      <c r="C114" s="131">
        <v>5987.8</v>
      </c>
      <c r="D114" s="109"/>
      <c r="E114" s="113"/>
      <c r="F114" s="112"/>
      <c r="G114" s="112"/>
      <c r="H114" s="107"/>
      <c r="I114" s="107"/>
      <c r="J114" s="128"/>
    </row>
    <row r="115" spans="1:10" s="123" customFormat="1" ht="15.75" customHeight="1">
      <c r="A115" s="107" t="s">
        <v>10</v>
      </c>
      <c r="B115" s="108" t="s">
        <v>158</v>
      </c>
      <c r="C115" s="131">
        <v>7626</v>
      </c>
      <c r="D115" s="109"/>
      <c r="E115" s="113"/>
      <c r="F115" s="112"/>
      <c r="G115" s="112"/>
      <c r="H115" s="107"/>
      <c r="I115" s="107"/>
      <c r="J115" s="128"/>
    </row>
    <row r="116" spans="1:10" s="123" customFormat="1" ht="15.75" customHeight="1">
      <c r="A116" s="107" t="s">
        <v>11</v>
      </c>
      <c r="B116" s="108" t="s">
        <v>147</v>
      </c>
      <c r="C116" s="131">
        <v>19028.16</v>
      </c>
      <c r="D116" s="109"/>
      <c r="E116" s="113"/>
      <c r="F116" s="112"/>
      <c r="G116" s="112"/>
      <c r="H116" s="107"/>
      <c r="I116" s="107"/>
      <c r="J116" s="128"/>
    </row>
    <row r="117" spans="1:10" s="123" customFormat="1" ht="15.75" customHeight="1">
      <c r="A117" s="107" t="s">
        <v>12</v>
      </c>
      <c r="B117" s="108" t="s">
        <v>353</v>
      </c>
      <c r="C117" s="131">
        <v>58842.13</v>
      </c>
      <c r="D117" s="109"/>
      <c r="E117" s="113"/>
      <c r="F117" s="112"/>
      <c r="G117" s="112"/>
      <c r="H117" s="107"/>
      <c r="I117" s="107"/>
      <c r="J117" s="128"/>
    </row>
    <row r="118" spans="1:10" s="123" customFormat="1" ht="15.75" customHeight="1">
      <c r="A118" s="107" t="s">
        <v>13</v>
      </c>
      <c r="B118" s="108" t="s">
        <v>160</v>
      </c>
      <c r="C118" s="131">
        <v>47458</v>
      </c>
      <c r="D118" s="109"/>
      <c r="E118" s="113"/>
      <c r="F118" s="112"/>
      <c r="G118" s="112"/>
      <c r="H118" s="107"/>
      <c r="I118" s="107"/>
      <c r="J118" s="128"/>
    </row>
    <row r="119" spans="1:10" s="123" customFormat="1" ht="15.75" customHeight="1">
      <c r="A119" s="107" t="s">
        <v>39</v>
      </c>
      <c r="B119" s="108" t="s">
        <v>161</v>
      </c>
      <c r="C119" s="131">
        <v>35001.22</v>
      </c>
      <c r="D119" s="109"/>
      <c r="E119" s="113"/>
      <c r="F119" s="112"/>
      <c r="G119" s="112"/>
      <c r="H119" s="107"/>
      <c r="I119" s="107"/>
      <c r="J119" s="128"/>
    </row>
    <row r="120" spans="1:10" s="123" customFormat="1" ht="15.75" customHeight="1">
      <c r="A120" s="107" t="s">
        <v>225</v>
      </c>
      <c r="B120" s="108" t="s">
        <v>162</v>
      </c>
      <c r="C120" s="131">
        <v>44432</v>
      </c>
      <c r="D120" s="109"/>
      <c r="E120" s="113">
        <v>2013</v>
      </c>
      <c r="F120" s="112"/>
      <c r="G120" s="112"/>
      <c r="H120" s="107"/>
      <c r="I120" s="107"/>
      <c r="J120" s="128"/>
    </row>
    <row r="121" spans="1:10" s="123" customFormat="1" ht="15">
      <c r="A121" s="107" t="s">
        <v>226</v>
      </c>
      <c r="B121" s="108" t="s">
        <v>31</v>
      </c>
      <c r="C121" s="131">
        <v>695048.71</v>
      </c>
      <c r="D121" s="109"/>
      <c r="E121" s="113"/>
      <c r="F121" s="112"/>
      <c r="G121" s="112"/>
      <c r="H121" s="107"/>
      <c r="I121" s="107"/>
      <c r="J121" s="128"/>
    </row>
    <row r="122" spans="1:10" s="123" customFormat="1" ht="15.75" customHeight="1">
      <c r="A122" s="14"/>
      <c r="B122" s="14" t="s">
        <v>345</v>
      </c>
      <c r="C122" s="140"/>
      <c r="D122" s="14"/>
      <c r="E122" s="14"/>
      <c r="F122" s="17"/>
      <c r="G122" s="17"/>
      <c r="H122" s="14"/>
      <c r="I122" s="14"/>
      <c r="J122" s="128"/>
    </row>
    <row r="123" spans="1:10" s="123" customFormat="1" ht="15.75" customHeight="1">
      <c r="A123" s="14"/>
      <c r="B123" s="17"/>
      <c r="C123" s="140"/>
      <c r="D123" s="14"/>
      <c r="E123" s="14"/>
      <c r="F123" s="17"/>
      <c r="G123" s="17"/>
      <c r="H123" s="14"/>
      <c r="I123" s="14"/>
      <c r="J123" s="128"/>
    </row>
    <row r="124" spans="1:10" s="123" customFormat="1" ht="30" customHeight="1">
      <c r="A124" s="102" t="s">
        <v>8</v>
      </c>
      <c r="B124" s="103" t="s">
        <v>465</v>
      </c>
      <c r="C124" s="131"/>
      <c r="D124" s="109"/>
      <c r="E124" s="113"/>
      <c r="F124" s="151" t="s">
        <v>24</v>
      </c>
      <c r="G124" s="151"/>
      <c r="H124" s="151"/>
      <c r="I124" s="151"/>
      <c r="J124" s="128"/>
    </row>
    <row r="125" spans="1:10" s="123" customFormat="1" ht="38.25">
      <c r="A125" s="102" t="s">
        <v>0</v>
      </c>
      <c r="B125" s="104" t="s">
        <v>25</v>
      </c>
      <c r="C125" s="132" t="s">
        <v>350</v>
      </c>
      <c r="D125" s="105" t="s">
        <v>240</v>
      </c>
      <c r="E125" s="106" t="s">
        <v>26</v>
      </c>
      <c r="F125" s="104" t="s">
        <v>27</v>
      </c>
      <c r="G125" s="104" t="s">
        <v>28</v>
      </c>
      <c r="H125" s="102" t="s">
        <v>29</v>
      </c>
      <c r="I125" s="104" t="s">
        <v>30</v>
      </c>
      <c r="J125" s="128"/>
    </row>
    <row r="126" spans="1:10" s="123" customFormat="1" ht="15.75" customHeight="1">
      <c r="A126" s="107" t="s">
        <v>1</v>
      </c>
      <c r="B126" s="108" t="s">
        <v>313</v>
      </c>
      <c r="C126" s="131">
        <v>1285550</v>
      </c>
      <c r="D126" s="109">
        <v>514.22</v>
      </c>
      <c r="E126" s="173" t="s">
        <v>296</v>
      </c>
      <c r="F126" s="112" t="s">
        <v>140</v>
      </c>
      <c r="G126" s="112" t="s">
        <v>84</v>
      </c>
      <c r="H126" s="107" t="s">
        <v>85</v>
      </c>
      <c r="I126" s="107" t="s">
        <v>141</v>
      </c>
      <c r="J126" s="114"/>
    </row>
    <row r="127" spans="1:10" s="123" customFormat="1" ht="30.75" customHeight="1">
      <c r="A127" s="107" t="s">
        <v>2</v>
      </c>
      <c r="B127" s="108" t="s">
        <v>410</v>
      </c>
      <c r="C127" s="131">
        <v>10000000</v>
      </c>
      <c r="D127" s="109"/>
      <c r="E127" s="172">
        <v>2017</v>
      </c>
      <c r="F127" s="176" t="s">
        <v>140</v>
      </c>
      <c r="G127" s="176" t="s">
        <v>84</v>
      </c>
      <c r="H127" s="177" t="s">
        <v>85</v>
      </c>
      <c r="I127" s="177" t="s">
        <v>172</v>
      </c>
      <c r="J127" s="114"/>
    </row>
    <row r="128" spans="1:10" s="123" customFormat="1" ht="15.75" customHeight="1">
      <c r="A128" s="107" t="s">
        <v>3</v>
      </c>
      <c r="B128" s="108" t="s">
        <v>466</v>
      </c>
      <c r="C128" s="131">
        <v>20000000</v>
      </c>
      <c r="D128" s="109"/>
      <c r="E128" s="172">
        <v>2018</v>
      </c>
      <c r="F128" s="176" t="s">
        <v>140</v>
      </c>
      <c r="G128" s="176" t="s">
        <v>84</v>
      </c>
      <c r="H128" s="177" t="s">
        <v>85</v>
      </c>
      <c r="I128" s="177" t="s">
        <v>172</v>
      </c>
      <c r="J128" s="114"/>
    </row>
    <row r="129" spans="1:10" s="123" customFormat="1" ht="50.25" customHeight="1">
      <c r="A129" s="107" t="s">
        <v>4</v>
      </c>
      <c r="B129" s="108" t="s">
        <v>412</v>
      </c>
      <c r="C129" s="136">
        <v>352089</v>
      </c>
      <c r="D129" s="109"/>
      <c r="E129" s="113"/>
      <c r="F129" s="112"/>
      <c r="G129" s="112"/>
      <c r="H129" s="107"/>
      <c r="I129" s="107"/>
      <c r="J129" s="114"/>
    </row>
    <row r="130" spans="1:10" s="123" customFormat="1" ht="15.75" customHeight="1">
      <c r="A130" s="107" t="s">
        <v>5</v>
      </c>
      <c r="B130" s="108" t="s">
        <v>165</v>
      </c>
      <c r="C130" s="131">
        <v>27499.61</v>
      </c>
      <c r="D130" s="109"/>
      <c r="E130" s="113">
        <v>2015</v>
      </c>
      <c r="F130" s="112"/>
      <c r="G130" s="112"/>
      <c r="H130" s="107"/>
      <c r="I130" s="107"/>
      <c r="J130" s="128"/>
    </row>
    <row r="131" spans="1:10" s="123" customFormat="1" ht="15.75" customHeight="1">
      <c r="A131" s="107" t="s">
        <v>6</v>
      </c>
      <c r="B131" s="108" t="s">
        <v>166</v>
      </c>
      <c r="C131" s="131">
        <v>38323.83</v>
      </c>
      <c r="D131" s="109"/>
      <c r="E131" s="113" t="s">
        <v>167</v>
      </c>
      <c r="F131" s="112"/>
      <c r="G131" s="112"/>
      <c r="H131" s="107"/>
      <c r="I131" s="107"/>
      <c r="J131" s="128"/>
    </row>
    <row r="132" spans="1:10" s="123" customFormat="1" ht="31.5" customHeight="1">
      <c r="A132" s="107" t="s">
        <v>7</v>
      </c>
      <c r="B132" s="108" t="s">
        <v>147</v>
      </c>
      <c r="C132" s="136">
        <f>27128+2277+2371.44</f>
        <v>31776.44</v>
      </c>
      <c r="D132" s="109"/>
      <c r="E132" s="113">
        <v>2009</v>
      </c>
      <c r="F132" s="112"/>
      <c r="G132" s="112"/>
      <c r="H132" s="107"/>
      <c r="I132" s="107"/>
      <c r="J132" s="128"/>
    </row>
    <row r="133" spans="1:10" s="123" customFormat="1" ht="31.5" customHeight="1">
      <c r="A133" s="107" t="s">
        <v>8</v>
      </c>
      <c r="B133" s="108" t="s">
        <v>411</v>
      </c>
      <c r="C133" s="136">
        <v>203873.23</v>
      </c>
      <c r="D133" s="109"/>
      <c r="E133" s="113"/>
      <c r="F133" s="112"/>
      <c r="G133" s="112"/>
      <c r="H133" s="107"/>
      <c r="I133" s="107"/>
      <c r="J133" s="128"/>
    </row>
    <row r="134" spans="1:10" s="123" customFormat="1" ht="15">
      <c r="A134" s="107" t="s">
        <v>9</v>
      </c>
      <c r="B134" s="108" t="s">
        <v>416</v>
      </c>
      <c r="C134" s="131">
        <f>715+62217.64+199</f>
        <v>63131.64</v>
      </c>
      <c r="D134" s="109"/>
      <c r="E134" s="113"/>
      <c r="F134" s="112"/>
      <c r="G134" s="112"/>
      <c r="H134" s="107"/>
      <c r="I134" s="107"/>
      <c r="J134" s="128"/>
    </row>
    <row r="135" spans="1:10" s="123" customFormat="1" ht="15.75" customHeight="1">
      <c r="A135" s="14"/>
      <c r="B135" s="14" t="s">
        <v>345</v>
      </c>
      <c r="C135" s="140"/>
      <c r="D135" s="78"/>
      <c r="E135" s="14"/>
      <c r="F135" s="17"/>
      <c r="G135" s="17"/>
      <c r="H135" s="14"/>
      <c r="I135" s="14"/>
      <c r="J135" s="128"/>
    </row>
    <row r="136" spans="1:10" s="123" customFormat="1" ht="15.75" customHeight="1">
      <c r="A136" s="14"/>
      <c r="B136" s="17"/>
      <c r="C136" s="140"/>
      <c r="D136" s="14"/>
      <c r="E136" s="14"/>
      <c r="F136" s="17"/>
      <c r="G136" s="17"/>
      <c r="H136" s="14"/>
      <c r="I136" s="14"/>
      <c r="J136" s="128"/>
    </row>
    <row r="137" spans="1:10" s="123" customFormat="1" ht="15.75" customHeight="1">
      <c r="A137" s="102" t="s">
        <v>9</v>
      </c>
      <c r="B137" s="111" t="str">
        <f>Mapka!B11</f>
        <v>Szkoła Podstawowa im. B. Krzywoustego w Kamieńcu Wrocławskim</v>
      </c>
      <c r="C137" s="131"/>
      <c r="D137" s="109"/>
      <c r="E137" s="113"/>
      <c r="F137" s="151" t="s">
        <v>24</v>
      </c>
      <c r="G137" s="151"/>
      <c r="H137" s="151"/>
      <c r="I137" s="151"/>
      <c r="J137" s="128"/>
    </row>
    <row r="138" spans="1:10" s="123" customFormat="1" ht="38.25">
      <c r="A138" s="102" t="s">
        <v>0</v>
      </c>
      <c r="B138" s="104" t="s">
        <v>25</v>
      </c>
      <c r="C138" s="132" t="s">
        <v>350</v>
      </c>
      <c r="D138" s="105" t="s">
        <v>240</v>
      </c>
      <c r="E138" s="106" t="s">
        <v>26</v>
      </c>
      <c r="F138" s="104" t="s">
        <v>27</v>
      </c>
      <c r="G138" s="104" t="s">
        <v>28</v>
      </c>
      <c r="H138" s="102" t="s">
        <v>29</v>
      </c>
      <c r="I138" s="104" t="s">
        <v>30</v>
      </c>
      <c r="J138" s="128"/>
    </row>
    <row r="139" spans="1:10" s="123" customFormat="1" ht="25.5">
      <c r="A139" s="107" t="s">
        <v>1</v>
      </c>
      <c r="B139" s="108" t="s">
        <v>170</v>
      </c>
      <c r="C139" s="131">
        <v>11000000</v>
      </c>
      <c r="D139" s="109">
        <v>3729</v>
      </c>
      <c r="E139" s="113">
        <v>2001</v>
      </c>
      <c r="F139" s="112" t="s">
        <v>171</v>
      </c>
      <c r="G139" s="112" t="s">
        <v>74</v>
      </c>
      <c r="H139" s="107" t="s">
        <v>74</v>
      </c>
      <c r="I139" s="107" t="s">
        <v>172</v>
      </c>
      <c r="J139" s="114"/>
    </row>
    <row r="140" spans="1:10" s="123" customFormat="1" ht="15">
      <c r="A140" s="107" t="s">
        <v>2</v>
      </c>
      <c r="B140" s="108" t="s">
        <v>336</v>
      </c>
      <c r="C140" s="131">
        <v>28385.34</v>
      </c>
      <c r="D140" s="109"/>
      <c r="E140" s="113">
        <v>2010</v>
      </c>
      <c r="F140" s="112"/>
      <c r="G140" s="112"/>
      <c r="H140" s="107"/>
      <c r="I140" s="107"/>
      <c r="J140" s="114"/>
    </row>
    <row r="141" spans="1:10" s="123" customFormat="1" ht="15">
      <c r="A141" s="107" t="s">
        <v>3</v>
      </c>
      <c r="B141" s="108" t="s">
        <v>160</v>
      </c>
      <c r="C141" s="131">
        <v>39606</v>
      </c>
      <c r="D141" s="109"/>
      <c r="E141" s="113">
        <v>2014</v>
      </c>
      <c r="F141" s="112"/>
      <c r="G141" s="112"/>
      <c r="H141" s="107"/>
      <c r="I141" s="107"/>
      <c r="J141" s="114"/>
    </row>
    <row r="142" spans="1:10" s="123" customFormat="1" ht="15.75" customHeight="1">
      <c r="A142" s="107" t="s">
        <v>4</v>
      </c>
      <c r="B142" s="108" t="s">
        <v>31</v>
      </c>
      <c r="C142" s="131">
        <v>600000</v>
      </c>
      <c r="D142" s="109"/>
      <c r="E142" s="113"/>
      <c r="F142" s="112"/>
      <c r="G142" s="112"/>
      <c r="H142" s="107"/>
      <c r="I142" s="107"/>
      <c r="J142" s="128"/>
    </row>
    <row r="143" spans="1:10" s="123" customFormat="1" ht="15.75" customHeight="1">
      <c r="A143" s="14"/>
      <c r="B143" s="14" t="s">
        <v>345</v>
      </c>
      <c r="C143" s="140"/>
      <c r="D143" s="14"/>
      <c r="E143" s="14"/>
      <c r="F143" s="17"/>
      <c r="G143" s="17"/>
      <c r="H143" s="14"/>
      <c r="I143" s="14"/>
      <c r="J143" s="128"/>
    </row>
    <row r="144" spans="1:10" s="123" customFormat="1" ht="15.75" customHeight="1">
      <c r="A144" s="14"/>
      <c r="B144" s="17"/>
      <c r="C144" s="140"/>
      <c r="D144" s="14"/>
      <c r="E144" s="14"/>
      <c r="F144" s="17"/>
      <c r="G144" s="17"/>
      <c r="H144" s="14"/>
      <c r="I144" s="14"/>
      <c r="J144" s="128"/>
    </row>
    <row r="145" spans="1:10" s="123" customFormat="1" ht="15.75" customHeight="1">
      <c r="A145" s="102" t="s">
        <v>10</v>
      </c>
      <c r="B145" s="103" t="str">
        <f>Mapka!B12</f>
        <v>Szkoła Podstawowa w Ratowicach</v>
      </c>
      <c r="C145" s="131"/>
      <c r="D145" s="109"/>
      <c r="E145" s="113"/>
      <c r="F145" s="151" t="s">
        <v>24</v>
      </c>
      <c r="G145" s="151"/>
      <c r="H145" s="151"/>
      <c r="I145" s="151"/>
      <c r="J145" s="128"/>
    </row>
    <row r="146" spans="1:10" s="123" customFormat="1" ht="38.25">
      <c r="A146" s="102" t="s">
        <v>0</v>
      </c>
      <c r="B146" s="104" t="s">
        <v>25</v>
      </c>
      <c r="C146" s="132" t="s">
        <v>350</v>
      </c>
      <c r="D146" s="105" t="s">
        <v>240</v>
      </c>
      <c r="E146" s="106" t="s">
        <v>26</v>
      </c>
      <c r="F146" s="104" t="s">
        <v>27</v>
      </c>
      <c r="G146" s="104" t="s">
        <v>28</v>
      </c>
      <c r="H146" s="102" t="s">
        <v>29</v>
      </c>
      <c r="I146" s="104" t="s">
        <v>30</v>
      </c>
      <c r="J146" s="128"/>
    </row>
    <row r="147" spans="1:10" s="123" customFormat="1" ht="25.5">
      <c r="A147" s="107" t="s">
        <v>1</v>
      </c>
      <c r="B147" s="108" t="s">
        <v>351</v>
      </c>
      <c r="C147" s="131">
        <v>2350000</v>
      </c>
      <c r="D147" s="109">
        <v>940</v>
      </c>
      <c r="E147" s="110" t="s">
        <v>269</v>
      </c>
      <c r="F147" s="112" t="s">
        <v>140</v>
      </c>
      <c r="G147" s="112" t="s">
        <v>84</v>
      </c>
      <c r="H147" s="107" t="s">
        <v>85</v>
      </c>
      <c r="I147" s="107" t="s">
        <v>141</v>
      </c>
      <c r="J147" s="114"/>
    </row>
    <row r="148" spans="1:10" s="123" customFormat="1" ht="15.75" customHeight="1">
      <c r="A148" s="107" t="s">
        <v>2</v>
      </c>
      <c r="B148" s="108" t="s">
        <v>173</v>
      </c>
      <c r="C148" s="131">
        <v>348090</v>
      </c>
      <c r="D148" s="109"/>
      <c r="E148" s="113">
        <v>2015</v>
      </c>
      <c r="F148" s="112"/>
      <c r="G148" s="112"/>
      <c r="H148" s="107"/>
      <c r="I148" s="107"/>
      <c r="J148" s="128"/>
    </row>
    <row r="149" spans="1:10" s="123" customFormat="1" ht="15.75" customHeight="1">
      <c r="A149" s="107" t="s">
        <v>3</v>
      </c>
      <c r="B149" s="108" t="s">
        <v>165</v>
      </c>
      <c r="C149" s="131">
        <v>52599.57</v>
      </c>
      <c r="D149" s="109"/>
      <c r="E149" s="113">
        <v>2012</v>
      </c>
      <c r="F149" s="112"/>
      <c r="G149" s="112"/>
      <c r="H149" s="107"/>
      <c r="I149" s="107"/>
      <c r="J149" s="128"/>
    </row>
    <row r="150" spans="1:10" s="123" customFormat="1" ht="25.5">
      <c r="A150" s="107" t="s">
        <v>4</v>
      </c>
      <c r="B150" s="108" t="s">
        <v>147</v>
      </c>
      <c r="C150" s="131">
        <f>22376+7454.48+12107.49+599+99+8905.8+744.7+290</f>
        <v>52576.47</v>
      </c>
      <c r="D150" s="109"/>
      <c r="E150" s="113"/>
      <c r="F150" s="112"/>
      <c r="G150" s="112"/>
      <c r="H150" s="107"/>
      <c r="I150" s="107"/>
      <c r="J150" s="128"/>
    </row>
    <row r="151" spans="1:10" s="123" customFormat="1" ht="15.75" customHeight="1">
      <c r="A151" s="107" t="s">
        <v>5</v>
      </c>
      <c r="B151" s="108" t="s">
        <v>31</v>
      </c>
      <c r="C151" s="131">
        <v>199014.71</v>
      </c>
      <c r="D151" s="109"/>
      <c r="E151" s="113"/>
      <c r="F151" s="112"/>
      <c r="G151" s="112"/>
      <c r="H151" s="107"/>
      <c r="I151" s="107"/>
      <c r="J151" s="128"/>
    </row>
    <row r="152" spans="1:10" s="123" customFormat="1" ht="15.75" customHeight="1">
      <c r="A152" s="14"/>
      <c r="B152" s="14" t="s">
        <v>345</v>
      </c>
      <c r="C152" s="140"/>
      <c r="D152" s="78"/>
      <c r="E152" s="14"/>
      <c r="F152" s="17"/>
      <c r="G152" s="17"/>
      <c r="H152" s="14"/>
      <c r="I152" s="14"/>
      <c r="J152" s="128"/>
    </row>
    <row r="153" spans="1:10" s="123" customFormat="1" ht="15.75" customHeight="1">
      <c r="A153" s="14"/>
      <c r="B153" s="17"/>
      <c r="C153" s="140"/>
      <c r="D153" s="14"/>
      <c r="E153" s="14"/>
      <c r="F153" s="17"/>
      <c r="G153" s="17"/>
      <c r="H153" s="14"/>
      <c r="I153" s="14"/>
      <c r="J153" s="128"/>
    </row>
    <row r="154" spans="1:10" s="123" customFormat="1" ht="15.75" customHeight="1">
      <c r="A154" s="102" t="s">
        <v>11</v>
      </c>
      <c r="B154" s="103" t="str">
        <f>Mapka!B13</f>
        <v>Zakład Gospodarki Komunalnej Czernica</v>
      </c>
      <c r="C154" s="131"/>
      <c r="D154" s="109"/>
      <c r="E154" s="113"/>
      <c r="F154" s="151" t="s">
        <v>24</v>
      </c>
      <c r="G154" s="151"/>
      <c r="H154" s="151"/>
      <c r="I154" s="151"/>
      <c r="J154" s="128"/>
    </row>
    <row r="155" spans="1:10" s="123" customFormat="1" ht="38.25">
      <c r="A155" s="102" t="s">
        <v>0</v>
      </c>
      <c r="B155" s="104" t="s">
        <v>25</v>
      </c>
      <c r="C155" s="132" t="s">
        <v>350</v>
      </c>
      <c r="D155" s="105" t="s">
        <v>240</v>
      </c>
      <c r="E155" s="106" t="s">
        <v>26</v>
      </c>
      <c r="F155" s="104" t="s">
        <v>27</v>
      </c>
      <c r="G155" s="104" t="s">
        <v>28</v>
      </c>
      <c r="H155" s="102" t="s">
        <v>29</v>
      </c>
      <c r="I155" s="104" t="s">
        <v>30</v>
      </c>
      <c r="J155" s="128"/>
    </row>
    <row r="156" spans="1:10" s="123" customFormat="1" ht="15">
      <c r="A156" s="107" t="s">
        <v>1</v>
      </c>
      <c r="B156" s="108" t="s">
        <v>249</v>
      </c>
      <c r="C156" s="131">
        <v>373425</v>
      </c>
      <c r="D156" s="109">
        <v>240</v>
      </c>
      <c r="E156" s="113"/>
      <c r="F156" s="112"/>
      <c r="G156" s="112"/>
      <c r="H156" s="107"/>
      <c r="I156" s="107"/>
      <c r="J156" s="114"/>
    </row>
    <row r="157" spans="1:10" s="123" customFormat="1" ht="15.75" customHeight="1">
      <c r="A157" s="107" t="s">
        <v>2</v>
      </c>
      <c r="B157" s="108" t="s">
        <v>337</v>
      </c>
      <c r="C157" s="131">
        <v>150000</v>
      </c>
      <c r="D157" s="109"/>
      <c r="E157" s="113"/>
      <c r="F157" s="112"/>
      <c r="G157" s="112"/>
      <c r="H157" s="107"/>
      <c r="I157" s="107"/>
      <c r="J157" s="128"/>
    </row>
    <row r="158" spans="1:10" s="123" customFormat="1" ht="15">
      <c r="A158" s="107" t="s">
        <v>3</v>
      </c>
      <c r="B158" s="108" t="s">
        <v>337</v>
      </c>
      <c r="C158" s="131">
        <v>180804.16</v>
      </c>
      <c r="D158" s="109">
        <v>120</v>
      </c>
      <c r="E158" s="113"/>
      <c r="F158" s="112"/>
      <c r="G158" s="112"/>
      <c r="H158" s="107"/>
      <c r="I158" s="107"/>
      <c r="J158" s="114"/>
    </row>
    <row r="159" spans="1:10" s="123" customFormat="1" ht="15.75" customHeight="1">
      <c r="A159" s="107" t="s">
        <v>4</v>
      </c>
      <c r="B159" s="108" t="s">
        <v>206</v>
      </c>
      <c r="C159" s="131">
        <v>24748</v>
      </c>
      <c r="D159" s="109">
        <v>99.6</v>
      </c>
      <c r="E159" s="113"/>
      <c r="F159" s="112"/>
      <c r="G159" s="112"/>
      <c r="H159" s="107"/>
      <c r="I159" s="107"/>
      <c r="J159" s="114"/>
    </row>
    <row r="160" spans="1:10" s="123" customFormat="1" ht="15">
      <c r="A160" s="107" t="s">
        <v>5</v>
      </c>
      <c r="B160" s="108" t="s">
        <v>207</v>
      </c>
      <c r="C160" s="131">
        <v>494.95</v>
      </c>
      <c r="D160" s="109">
        <v>100</v>
      </c>
      <c r="E160" s="113"/>
      <c r="F160" s="112"/>
      <c r="G160" s="112"/>
      <c r="H160" s="107"/>
      <c r="I160" s="107"/>
      <c r="J160" s="114"/>
    </row>
    <row r="161" spans="1:10" s="123" customFormat="1" ht="27" customHeight="1">
      <c r="A161" s="107" t="s">
        <v>6</v>
      </c>
      <c r="B161" s="108" t="s">
        <v>208</v>
      </c>
      <c r="C161" s="131">
        <v>81035</v>
      </c>
      <c r="D161" s="153" t="s">
        <v>362</v>
      </c>
      <c r="E161" s="153"/>
      <c r="F161" s="153"/>
      <c r="G161" s="153"/>
      <c r="H161" s="153"/>
      <c r="I161" s="153"/>
      <c r="J161" s="114"/>
    </row>
    <row r="162" spans="1:10" s="123" customFormat="1" ht="15.75" customHeight="1">
      <c r="A162" s="107" t="s">
        <v>7</v>
      </c>
      <c r="B162" s="108" t="s">
        <v>245</v>
      </c>
      <c r="C162" s="131">
        <v>54894.8</v>
      </c>
      <c r="D162" s="109"/>
      <c r="E162" s="113"/>
      <c r="F162" s="112"/>
      <c r="G162" s="112"/>
      <c r="H162" s="107"/>
      <c r="I162" s="107"/>
      <c r="J162" s="128"/>
    </row>
    <row r="163" spans="1:10" s="123" customFormat="1" ht="15.75" customHeight="1">
      <c r="A163" s="107" t="s">
        <v>8</v>
      </c>
      <c r="B163" s="108" t="s">
        <v>247</v>
      </c>
      <c r="C163" s="131">
        <v>162879.59</v>
      </c>
      <c r="D163" s="109"/>
      <c r="E163" s="113"/>
      <c r="F163" s="112"/>
      <c r="G163" s="112"/>
      <c r="H163" s="107"/>
      <c r="I163" s="107"/>
      <c r="J163" s="128"/>
    </row>
    <row r="164" spans="1:10" s="123" customFormat="1" ht="15.75" customHeight="1">
      <c r="A164" s="107" t="s">
        <v>9</v>
      </c>
      <c r="B164" s="108" t="s">
        <v>417</v>
      </c>
      <c r="C164" s="131">
        <v>191535.39</v>
      </c>
      <c r="D164" s="109"/>
      <c r="E164" s="113"/>
      <c r="F164" s="112"/>
      <c r="G164" s="112"/>
      <c r="H164" s="107"/>
      <c r="I164" s="107"/>
      <c r="J164" s="128"/>
    </row>
    <row r="165" spans="1:10" s="123" customFormat="1" ht="15.75" customHeight="1">
      <c r="A165" s="107" t="s">
        <v>10</v>
      </c>
      <c r="B165" s="108" t="s">
        <v>31</v>
      </c>
      <c r="C165" s="131">
        <v>888347.81</v>
      </c>
      <c r="D165" s="109"/>
      <c r="E165" s="113"/>
      <c r="F165" s="112"/>
      <c r="G165" s="112"/>
      <c r="H165" s="107"/>
      <c r="I165" s="107"/>
      <c r="J165" s="128"/>
    </row>
    <row r="166" spans="1:10" s="123" customFormat="1" ht="15.75" customHeight="1">
      <c r="A166" s="14"/>
      <c r="B166" s="17"/>
      <c r="C166" s="140"/>
      <c r="D166" s="14"/>
      <c r="E166" s="14"/>
      <c r="F166" s="17"/>
      <c r="G166" s="17"/>
      <c r="H166" s="14"/>
      <c r="I166" s="14"/>
      <c r="J166" s="128"/>
    </row>
    <row r="167" spans="1:10" s="123" customFormat="1" ht="15.75" customHeight="1">
      <c r="A167" s="14"/>
      <c r="B167" s="17"/>
      <c r="C167" s="140"/>
      <c r="D167" s="14"/>
      <c r="E167" s="14"/>
      <c r="F167" s="17"/>
      <c r="G167" s="17"/>
      <c r="H167" s="14"/>
      <c r="I167" s="14"/>
      <c r="J167" s="128"/>
    </row>
  </sheetData>
  <sheetProtection/>
  <mergeCells count="11">
    <mergeCell ref="F1:I1"/>
    <mergeCell ref="F78:I78"/>
    <mergeCell ref="F124:I124"/>
    <mergeCell ref="F145:I145"/>
    <mergeCell ref="F154:I154"/>
    <mergeCell ref="F137:I137"/>
    <mergeCell ref="F89:I89"/>
    <mergeCell ref="F97:I97"/>
    <mergeCell ref="F104:I104"/>
    <mergeCell ref="A67:D67"/>
    <mergeCell ref="D161:I16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94"/>
  <sheetViews>
    <sheetView zoomScalePageLayoutView="0" workbookViewId="0" topLeftCell="A67">
      <selection activeCell="D12" sqref="D12"/>
    </sheetView>
  </sheetViews>
  <sheetFormatPr defaultColWidth="9.140625" defaultRowHeight="15"/>
  <cols>
    <col min="1" max="1" width="9.140625" style="7" customWidth="1"/>
    <col min="2" max="2" width="3.8515625" style="5" bestFit="1" customWidth="1"/>
    <col min="3" max="3" width="47.421875" style="5" customWidth="1"/>
    <col min="4" max="4" width="25.421875" style="5" customWidth="1"/>
    <col min="5" max="5" width="9.140625" style="5" customWidth="1"/>
    <col min="6" max="6" width="11.8515625" style="5" bestFit="1" customWidth="1"/>
    <col min="7" max="16384" width="9.140625" style="5" customWidth="1"/>
  </cols>
  <sheetData>
    <row r="1" spans="1:4" s="8" customFormat="1" ht="39" customHeight="1">
      <c r="A1" s="58"/>
      <c r="B1" s="59" t="s">
        <v>0</v>
      </c>
      <c r="C1" s="59" t="s">
        <v>25</v>
      </c>
      <c r="D1" s="60" t="s">
        <v>242</v>
      </c>
    </row>
    <row r="2" spans="1:4" s="8" customFormat="1" ht="15">
      <c r="A2" s="61"/>
      <c r="B2" s="154" t="s">
        <v>132</v>
      </c>
      <c r="C2" s="154"/>
      <c r="D2" s="154"/>
    </row>
    <row r="3" spans="1:4" s="8" customFormat="1" ht="25.5">
      <c r="A3" s="61"/>
      <c r="B3" s="62" t="s">
        <v>1</v>
      </c>
      <c r="C3" s="63" t="s">
        <v>363</v>
      </c>
      <c r="D3" s="64">
        <f>30529.8+81647.4+27675+19803+3081.73+487.2+269+984.73</f>
        <v>164477.86000000004</v>
      </c>
    </row>
    <row r="4" spans="1:4" s="8" customFormat="1" ht="15">
      <c r="A4" s="61"/>
      <c r="B4" s="62" t="s">
        <v>2</v>
      </c>
      <c r="C4" s="65" t="s">
        <v>233</v>
      </c>
      <c r="D4" s="64">
        <f>12473.81+2386.2</f>
        <v>14860.009999999998</v>
      </c>
    </row>
    <row r="5" spans="1:4" s="8" customFormat="1" ht="15">
      <c r="A5" s="61"/>
      <c r="B5" s="62" t="s">
        <v>3</v>
      </c>
      <c r="C5" s="65" t="s">
        <v>232</v>
      </c>
      <c r="D5" s="64">
        <v>9198.8</v>
      </c>
    </row>
    <row r="6" spans="1:4" s="8" customFormat="1" ht="15">
      <c r="A6" s="61"/>
      <c r="B6" s="62" t="s">
        <v>4</v>
      </c>
      <c r="C6" s="65" t="s">
        <v>364</v>
      </c>
      <c r="D6" s="64">
        <f>83525.14+112016</f>
        <v>195541.14</v>
      </c>
    </row>
    <row r="7" spans="1:4" s="8" customFormat="1" ht="15">
      <c r="A7" s="61"/>
      <c r="B7" s="62" t="s">
        <v>5</v>
      </c>
      <c r="C7" s="65" t="s">
        <v>365</v>
      </c>
      <c r="D7" s="66">
        <f>36813.07+17904.07+10012+19210.72+3270</f>
        <v>87209.86</v>
      </c>
    </row>
    <row r="8" spans="1:4" s="8" customFormat="1" ht="15">
      <c r="A8" s="61"/>
      <c r="B8" s="62" t="s">
        <v>6</v>
      </c>
      <c r="C8" s="65" t="s">
        <v>366</v>
      </c>
      <c r="D8" s="64">
        <f>14999.47+15006+4619.84</f>
        <v>34625.31</v>
      </c>
    </row>
    <row r="9" spans="1:4" s="8" customFormat="1" ht="15">
      <c r="A9" s="61"/>
      <c r="B9" s="62" t="s">
        <v>7</v>
      </c>
      <c r="C9" s="65" t="s">
        <v>367</v>
      </c>
      <c r="D9" s="67">
        <v>915.12</v>
      </c>
    </row>
    <row r="10" spans="1:4" s="8" customFormat="1" ht="15">
      <c r="A10" s="61"/>
      <c r="B10" s="62" t="s">
        <v>8</v>
      </c>
      <c r="C10" s="65" t="s">
        <v>368</v>
      </c>
      <c r="D10" s="67">
        <v>29600</v>
      </c>
    </row>
    <row r="11" spans="1:4" s="8" customFormat="1" ht="15">
      <c r="A11" s="61"/>
      <c r="B11" s="62" t="s">
        <v>9</v>
      </c>
      <c r="C11" s="65" t="s">
        <v>454</v>
      </c>
      <c r="D11" s="67">
        <f>199.99+699</f>
        <v>898.99</v>
      </c>
    </row>
    <row r="12" spans="1:4" s="8" customFormat="1" ht="15">
      <c r="A12" s="61"/>
      <c r="B12" s="62" t="s">
        <v>10</v>
      </c>
      <c r="C12" s="65" t="s">
        <v>369</v>
      </c>
      <c r="D12" s="67">
        <v>1918.8</v>
      </c>
    </row>
    <row r="13" spans="1:4" s="8" customFormat="1" ht="15">
      <c r="A13" s="61"/>
      <c r="B13" s="62" t="s">
        <v>11</v>
      </c>
      <c r="C13" s="65" t="s">
        <v>370</v>
      </c>
      <c r="D13" s="67">
        <v>3950</v>
      </c>
    </row>
    <row r="14" spans="1:4" s="8" customFormat="1" ht="15">
      <c r="A14" s="61"/>
      <c r="B14" s="154" t="s">
        <v>139</v>
      </c>
      <c r="C14" s="154"/>
      <c r="D14" s="154"/>
    </row>
    <row r="15" spans="1:4" s="8" customFormat="1" ht="15">
      <c r="A15" s="61"/>
      <c r="B15" s="62" t="s">
        <v>1</v>
      </c>
      <c r="C15" s="65" t="s">
        <v>32</v>
      </c>
      <c r="D15" s="64">
        <v>19948.42</v>
      </c>
    </row>
    <row r="16" spans="1:6" s="8" customFormat="1" ht="15">
      <c r="A16" s="61"/>
      <c r="B16" s="62" t="s">
        <v>2</v>
      </c>
      <c r="C16" s="65" t="s">
        <v>34</v>
      </c>
      <c r="D16" s="64">
        <v>5769</v>
      </c>
      <c r="F16" s="145"/>
    </row>
    <row r="17" spans="1:6" s="8" customFormat="1" ht="15">
      <c r="A17" s="61"/>
      <c r="B17" s="62" t="s">
        <v>3</v>
      </c>
      <c r="C17" s="65" t="s">
        <v>33</v>
      </c>
      <c r="D17" s="66">
        <v>42986.83</v>
      </c>
      <c r="F17" s="145"/>
    </row>
    <row r="18" spans="1:4" s="8" customFormat="1" ht="15">
      <c r="A18" s="61"/>
      <c r="B18" s="62" t="s">
        <v>4</v>
      </c>
      <c r="C18" s="65" t="s">
        <v>153</v>
      </c>
      <c r="D18" s="66">
        <v>14159.3</v>
      </c>
    </row>
    <row r="19" spans="1:4" s="8" customFormat="1" ht="15">
      <c r="A19" s="61"/>
      <c r="B19" s="62" t="s">
        <v>5</v>
      </c>
      <c r="C19" s="55" t="s">
        <v>371</v>
      </c>
      <c r="D19" s="64">
        <v>7968.8</v>
      </c>
    </row>
    <row r="20" spans="1:4" s="8" customFormat="1" ht="15">
      <c r="A20" s="61"/>
      <c r="B20" s="154" t="s">
        <v>152</v>
      </c>
      <c r="C20" s="154"/>
      <c r="D20" s="154"/>
    </row>
    <row r="21" spans="1:4" s="8" customFormat="1" ht="15">
      <c r="A21" s="61"/>
      <c r="B21" s="62" t="s">
        <v>1</v>
      </c>
      <c r="C21" s="65" t="s">
        <v>32</v>
      </c>
      <c r="D21" s="64">
        <v>32682.280000000002</v>
      </c>
    </row>
    <row r="22" spans="1:4" s="8" customFormat="1" ht="15">
      <c r="A22" s="61"/>
      <c r="B22" s="62" t="s">
        <v>2</v>
      </c>
      <c r="C22" s="65" t="s">
        <v>34</v>
      </c>
      <c r="D22" s="64">
        <v>11515.24</v>
      </c>
    </row>
    <row r="23" spans="1:4" s="8" customFormat="1" ht="15">
      <c r="A23" s="61"/>
      <c r="B23" s="62" t="s">
        <v>3</v>
      </c>
      <c r="C23" s="65" t="s">
        <v>75</v>
      </c>
      <c r="D23" s="64">
        <v>4059.000000000001</v>
      </c>
    </row>
    <row r="24" spans="1:4" s="8" customFormat="1" ht="15">
      <c r="A24" s="61"/>
      <c r="B24" s="62" t="s">
        <v>4</v>
      </c>
      <c r="C24" s="65" t="s">
        <v>83</v>
      </c>
      <c r="D24" s="64">
        <v>3490</v>
      </c>
    </row>
    <row r="25" spans="1:4" s="8" customFormat="1" ht="15">
      <c r="A25" s="61"/>
      <c r="B25" s="62" t="s">
        <v>5</v>
      </c>
      <c r="C25" s="65" t="s">
        <v>150</v>
      </c>
      <c r="D25" s="64">
        <v>21266.7</v>
      </c>
    </row>
    <row r="26" spans="1:4" s="8" customFormat="1" ht="15">
      <c r="A26" s="61"/>
      <c r="B26" s="62" t="s">
        <v>6</v>
      </c>
      <c r="C26" s="65" t="s">
        <v>77</v>
      </c>
      <c r="D26" s="64">
        <v>11051.4</v>
      </c>
    </row>
    <row r="27" spans="1:4" s="8" customFormat="1" ht="15">
      <c r="A27" s="61"/>
      <c r="B27" s="62" t="s">
        <v>7</v>
      </c>
      <c r="C27" s="65" t="s">
        <v>33</v>
      </c>
      <c r="D27" s="66">
        <v>25244.229999999996</v>
      </c>
    </row>
    <row r="28" spans="1:4" s="8" customFormat="1" ht="15">
      <c r="A28" s="61"/>
      <c r="B28" s="62" t="s">
        <v>8</v>
      </c>
      <c r="C28" s="65" t="s">
        <v>148</v>
      </c>
      <c r="D28" s="66">
        <v>3603.99</v>
      </c>
    </row>
    <row r="29" spans="1:4" s="8" customFormat="1" ht="15">
      <c r="A29" s="61"/>
      <c r="B29" s="62" t="s">
        <v>9</v>
      </c>
      <c r="C29" s="55" t="s">
        <v>372</v>
      </c>
      <c r="D29" s="67">
        <v>1257.98</v>
      </c>
    </row>
    <row r="30" spans="1:4" s="8" customFormat="1" ht="15">
      <c r="A30" s="61"/>
      <c r="B30" s="154" t="s">
        <v>373</v>
      </c>
      <c r="C30" s="154"/>
      <c r="D30" s="154"/>
    </row>
    <row r="31" spans="1:4" s="8" customFormat="1" ht="15">
      <c r="A31" s="61"/>
      <c r="B31" s="62" t="s">
        <v>1</v>
      </c>
      <c r="C31" s="65" t="s">
        <v>32</v>
      </c>
      <c r="D31" s="64">
        <v>48877.86</v>
      </c>
    </row>
    <row r="32" spans="1:4" s="8" customFormat="1" ht="15">
      <c r="A32" s="61"/>
      <c r="B32" s="62" t="s">
        <v>2</v>
      </c>
      <c r="C32" s="65" t="s">
        <v>34</v>
      </c>
      <c r="D32" s="64">
        <f>3399.72+2460</f>
        <v>5859.719999999999</v>
      </c>
    </row>
    <row r="33" spans="1:4" s="8" customFormat="1" ht="15">
      <c r="A33" s="61"/>
      <c r="B33" s="62" t="s">
        <v>3</v>
      </c>
      <c r="C33" s="65" t="s">
        <v>154</v>
      </c>
      <c r="D33" s="64">
        <f>3399.72+3399.72+4428</f>
        <v>11227.439999999999</v>
      </c>
    </row>
    <row r="34" spans="1:4" s="8" customFormat="1" ht="15">
      <c r="A34" s="61"/>
      <c r="B34" s="62" t="s">
        <v>4</v>
      </c>
      <c r="C34" s="65" t="s">
        <v>77</v>
      </c>
      <c r="D34" s="64">
        <v>2976</v>
      </c>
    </row>
    <row r="35" spans="1:4" s="8" customFormat="1" ht="15">
      <c r="A35" s="61"/>
      <c r="B35" s="62" t="s">
        <v>5</v>
      </c>
      <c r="C35" s="65" t="s">
        <v>33</v>
      </c>
      <c r="D35" s="66">
        <v>31922.93</v>
      </c>
    </row>
    <row r="36" spans="1:4" s="8" customFormat="1" ht="15">
      <c r="A36" s="61"/>
      <c r="B36" s="62" t="s">
        <v>6</v>
      </c>
      <c r="C36" s="65" t="s">
        <v>153</v>
      </c>
      <c r="D36" s="66">
        <v>12496.1</v>
      </c>
    </row>
    <row r="37" spans="1:4" s="8" customFormat="1" ht="15">
      <c r="A37" s="61"/>
      <c r="B37" s="62" t="s">
        <v>7</v>
      </c>
      <c r="C37" s="65" t="s">
        <v>148</v>
      </c>
      <c r="D37" s="66">
        <v>19623.4</v>
      </c>
    </row>
    <row r="38" spans="1:4" s="8" customFormat="1" ht="15">
      <c r="A38" s="61"/>
      <c r="B38" s="62" t="s">
        <v>8</v>
      </c>
      <c r="C38" s="65" t="s">
        <v>149</v>
      </c>
      <c r="D38" s="66">
        <v>18329.01</v>
      </c>
    </row>
    <row r="39" spans="1:4" s="8" customFormat="1" ht="15">
      <c r="A39" s="61"/>
      <c r="B39" s="62" t="s">
        <v>9</v>
      </c>
      <c r="C39" s="65" t="s">
        <v>374</v>
      </c>
      <c r="D39" s="64">
        <v>7000</v>
      </c>
    </row>
    <row r="40" spans="1:4" s="8" customFormat="1" ht="15">
      <c r="A40" s="61"/>
      <c r="B40" s="154" t="s">
        <v>375</v>
      </c>
      <c r="C40" s="154"/>
      <c r="D40" s="154"/>
    </row>
    <row r="41" spans="1:4" s="8" customFormat="1" ht="15">
      <c r="A41" s="61"/>
      <c r="B41" s="62" t="s">
        <v>1</v>
      </c>
      <c r="C41" s="68" t="s">
        <v>32</v>
      </c>
      <c r="D41" s="69">
        <f>13833.49+2549+2768.01+11969.59</f>
        <v>31120.09</v>
      </c>
    </row>
    <row r="42" spans="1:4" s="8" customFormat="1" ht="15">
      <c r="A42" s="61"/>
      <c r="B42" s="62" t="s">
        <v>2</v>
      </c>
      <c r="C42" s="68" t="s">
        <v>33</v>
      </c>
      <c r="D42" s="67">
        <f>24628.42+20367.01+6590-3148+3999+1998.97+1998.97+1298.99+1298.99+1298.99+14176</f>
        <v>74507.34</v>
      </c>
    </row>
    <row r="43" spans="1:4" s="8" customFormat="1" ht="15">
      <c r="A43" s="61"/>
      <c r="B43" s="62" t="s">
        <v>3</v>
      </c>
      <c r="C43" s="68" t="s">
        <v>274</v>
      </c>
      <c r="D43" s="67">
        <f>13191+2400+15365</f>
        <v>30956</v>
      </c>
    </row>
    <row r="44" spans="1:4" s="8" customFormat="1" ht="15">
      <c r="A44" s="61"/>
      <c r="B44" s="62" t="s">
        <v>4</v>
      </c>
      <c r="C44" s="68" t="s">
        <v>34</v>
      </c>
      <c r="D44" s="69">
        <f>16591.68+14993.7+11511</f>
        <v>43096.380000000005</v>
      </c>
    </row>
    <row r="45" spans="1:4" s="8" customFormat="1" ht="15">
      <c r="A45" s="61"/>
      <c r="B45" s="62" t="s">
        <v>5</v>
      </c>
      <c r="C45" s="68" t="s">
        <v>376</v>
      </c>
      <c r="D45" s="69">
        <v>11224</v>
      </c>
    </row>
    <row r="46" spans="1:4" s="8" customFormat="1" ht="15">
      <c r="A46" s="61"/>
      <c r="B46" s="62" t="s">
        <v>6</v>
      </c>
      <c r="C46" s="68" t="s">
        <v>149</v>
      </c>
      <c r="D46" s="67">
        <f>17400+22000</f>
        <v>39400</v>
      </c>
    </row>
    <row r="47" spans="1:4" s="8" customFormat="1" ht="15">
      <c r="A47" s="61"/>
      <c r="B47" s="62" t="s">
        <v>7</v>
      </c>
      <c r="C47" s="68" t="s">
        <v>377</v>
      </c>
      <c r="D47" s="69">
        <v>15744</v>
      </c>
    </row>
    <row r="48" spans="1:4" s="8" customFormat="1" ht="15">
      <c r="A48" s="61"/>
      <c r="B48" s="62" t="s">
        <v>8</v>
      </c>
      <c r="C48" s="68" t="s">
        <v>378</v>
      </c>
      <c r="D48" s="69">
        <v>9490</v>
      </c>
    </row>
    <row r="49" spans="1:4" s="8" customFormat="1" ht="15">
      <c r="A49" s="61"/>
      <c r="B49" s="62" t="s">
        <v>9</v>
      </c>
      <c r="C49" s="68" t="s">
        <v>75</v>
      </c>
      <c r="D49" s="69">
        <v>5445.21</v>
      </c>
    </row>
    <row r="50" spans="1:4" s="8" customFormat="1" ht="15">
      <c r="A50" s="61"/>
      <c r="B50" s="62" t="s">
        <v>10</v>
      </c>
      <c r="C50" s="68" t="s">
        <v>168</v>
      </c>
      <c r="D50" s="67">
        <v>2017.99</v>
      </c>
    </row>
    <row r="51" spans="1:4" s="8" customFormat="1" ht="15">
      <c r="A51" s="61"/>
      <c r="B51" s="62" t="s">
        <v>11</v>
      </c>
      <c r="C51" s="68" t="s">
        <v>266</v>
      </c>
      <c r="D51" s="67">
        <v>250</v>
      </c>
    </row>
    <row r="52" spans="1:4" s="8" customFormat="1" ht="15">
      <c r="A52" s="61"/>
      <c r="B52" s="62" t="s">
        <v>12</v>
      </c>
      <c r="C52" s="68" t="s">
        <v>275</v>
      </c>
      <c r="D52" s="69">
        <f>3000+3500</f>
        <v>6500</v>
      </c>
    </row>
    <row r="53" spans="1:4" s="8" customFormat="1" ht="15">
      <c r="A53" s="70"/>
      <c r="B53" s="154" t="s">
        <v>379</v>
      </c>
      <c r="C53" s="154"/>
      <c r="D53" s="154"/>
    </row>
    <row r="54" spans="1:4" s="8" customFormat="1" ht="15">
      <c r="A54" s="61"/>
      <c r="B54" s="62" t="s">
        <v>1</v>
      </c>
      <c r="C54" s="65" t="s">
        <v>32</v>
      </c>
      <c r="D54" s="64">
        <v>20238.74</v>
      </c>
    </row>
    <row r="55" spans="1:4" s="8" customFormat="1" ht="15">
      <c r="A55" s="61"/>
      <c r="B55" s="62" t="s">
        <v>2</v>
      </c>
      <c r="C55" s="65" t="s">
        <v>34</v>
      </c>
      <c r="D55" s="64">
        <v>8538</v>
      </c>
    </row>
    <row r="56" spans="1:4" s="8" customFormat="1" ht="15">
      <c r="A56" s="61"/>
      <c r="B56" s="62" t="s">
        <v>3</v>
      </c>
      <c r="C56" s="65" t="s">
        <v>76</v>
      </c>
      <c r="D56" s="64">
        <v>399</v>
      </c>
    </row>
    <row r="57" spans="1:4" s="8" customFormat="1" ht="15">
      <c r="A57" s="61"/>
      <c r="B57" s="62" t="s">
        <v>4</v>
      </c>
      <c r="C57" s="65" t="s">
        <v>78</v>
      </c>
      <c r="D57" s="64">
        <v>6150</v>
      </c>
    </row>
    <row r="58" spans="1:4" s="8" customFormat="1" ht="15">
      <c r="A58" s="61"/>
      <c r="B58" s="62" t="s">
        <v>5</v>
      </c>
      <c r="C58" s="65" t="s">
        <v>380</v>
      </c>
      <c r="D58" s="67">
        <v>1230</v>
      </c>
    </row>
    <row r="59" spans="1:4" s="8" customFormat="1" ht="15">
      <c r="A59" s="61"/>
      <c r="B59" s="62" t="s">
        <v>6</v>
      </c>
      <c r="C59" s="65" t="s">
        <v>33</v>
      </c>
      <c r="D59" s="66">
        <v>26764.56</v>
      </c>
    </row>
    <row r="60" spans="1:4" s="8" customFormat="1" ht="15">
      <c r="A60" s="61"/>
      <c r="B60" s="62" t="s">
        <v>7</v>
      </c>
      <c r="C60" s="65" t="s">
        <v>168</v>
      </c>
      <c r="D60" s="66">
        <v>1950</v>
      </c>
    </row>
    <row r="61" spans="1:4" s="8" customFormat="1" ht="15">
      <c r="A61" s="61"/>
      <c r="B61" s="62" t="s">
        <v>8</v>
      </c>
      <c r="C61" s="65" t="s">
        <v>148</v>
      </c>
      <c r="D61" s="66">
        <v>8849.1</v>
      </c>
    </row>
    <row r="62" spans="1:4" s="8" customFormat="1" ht="15">
      <c r="A62" s="61"/>
      <c r="B62" s="62" t="s">
        <v>9</v>
      </c>
      <c r="C62" s="65" t="s">
        <v>149</v>
      </c>
      <c r="D62" s="66">
        <v>42370</v>
      </c>
    </row>
    <row r="63" spans="1:4" s="8" customFormat="1" ht="15">
      <c r="A63" s="61"/>
      <c r="B63" s="62" t="s">
        <v>10</v>
      </c>
      <c r="C63" s="65" t="s">
        <v>169</v>
      </c>
      <c r="D63" s="66">
        <v>6381.64</v>
      </c>
    </row>
    <row r="64" spans="1:4" s="8" customFormat="1" ht="15">
      <c r="A64" s="61"/>
      <c r="B64" s="62" t="s">
        <v>11</v>
      </c>
      <c r="C64" s="65" t="s">
        <v>381</v>
      </c>
      <c r="D64" s="66">
        <v>219</v>
      </c>
    </row>
    <row r="65" spans="1:4" s="8" customFormat="1" ht="15">
      <c r="A65" s="61"/>
      <c r="B65" s="156" t="s">
        <v>382</v>
      </c>
      <c r="C65" s="156"/>
      <c r="D65" s="156"/>
    </row>
    <row r="66" spans="1:4" s="8" customFormat="1" ht="15">
      <c r="A66" s="61"/>
      <c r="B66" s="62" t="s">
        <v>12</v>
      </c>
      <c r="C66" s="71" t="s">
        <v>34</v>
      </c>
      <c r="D66" s="72">
        <f>6568.2</f>
        <v>6568.2</v>
      </c>
    </row>
    <row r="67" spans="1:4" s="8" customFormat="1" ht="15">
      <c r="A67" s="61"/>
      <c r="B67" s="62" t="s">
        <v>13</v>
      </c>
      <c r="C67" s="71" t="s">
        <v>383</v>
      </c>
      <c r="D67" s="73">
        <v>5100</v>
      </c>
    </row>
    <row r="68" spans="1:4" s="8" customFormat="1" ht="15">
      <c r="A68" s="61"/>
      <c r="B68" s="62" t="s">
        <v>39</v>
      </c>
      <c r="C68" s="71" t="s">
        <v>149</v>
      </c>
      <c r="D68" s="73">
        <v>5538</v>
      </c>
    </row>
    <row r="69" spans="1:4" s="8" customFormat="1" ht="15">
      <c r="A69" s="61"/>
      <c r="B69" s="62" t="s">
        <v>225</v>
      </c>
      <c r="C69" s="71" t="s">
        <v>33</v>
      </c>
      <c r="D69" s="73">
        <v>12300</v>
      </c>
    </row>
    <row r="70" spans="1:4" s="8" customFormat="1" ht="15">
      <c r="A70" s="61"/>
      <c r="B70" s="62" t="s">
        <v>226</v>
      </c>
      <c r="C70" s="65" t="s">
        <v>384</v>
      </c>
      <c r="D70" s="64">
        <v>9490</v>
      </c>
    </row>
    <row r="71" spans="1:4" s="8" customFormat="1" ht="15">
      <c r="A71" s="61"/>
      <c r="B71" s="62" t="s">
        <v>40</v>
      </c>
      <c r="C71" s="65" t="s">
        <v>385</v>
      </c>
      <c r="D71" s="64">
        <v>20518.92</v>
      </c>
    </row>
    <row r="72" spans="1:4" s="8" customFormat="1" ht="33" customHeight="1">
      <c r="A72" s="74"/>
      <c r="B72" s="155" t="s">
        <v>386</v>
      </c>
      <c r="C72" s="155"/>
      <c r="D72" s="155"/>
    </row>
    <row r="73" spans="1:4" s="8" customFormat="1" ht="15">
      <c r="A73" s="61"/>
      <c r="B73" s="62" t="s">
        <v>1</v>
      </c>
      <c r="C73" s="55" t="s">
        <v>32</v>
      </c>
      <c r="D73" s="64">
        <v>30967</v>
      </c>
    </row>
    <row r="74" spans="1:4" s="8" customFormat="1" ht="15">
      <c r="A74" s="61"/>
      <c r="B74" s="62" t="s">
        <v>2</v>
      </c>
      <c r="C74" s="55" t="s">
        <v>33</v>
      </c>
      <c r="D74" s="66">
        <v>77995.99</v>
      </c>
    </row>
    <row r="75" spans="1:4" s="8" customFormat="1" ht="15">
      <c r="A75" s="70"/>
      <c r="B75" s="62">
        <v>3</v>
      </c>
      <c r="C75" s="65" t="s">
        <v>34</v>
      </c>
      <c r="D75" s="64">
        <v>10564.47</v>
      </c>
    </row>
    <row r="76" spans="1:4" s="8" customFormat="1" ht="15">
      <c r="A76" s="61"/>
      <c r="B76" s="62">
        <v>4</v>
      </c>
      <c r="C76" s="65" t="s">
        <v>163</v>
      </c>
      <c r="D76" s="64">
        <v>6585.9</v>
      </c>
    </row>
    <row r="77" spans="1:4" s="8" customFormat="1" ht="15">
      <c r="A77" s="61"/>
      <c r="B77" s="62">
        <v>5</v>
      </c>
      <c r="C77" s="65" t="s">
        <v>387</v>
      </c>
      <c r="D77" s="66">
        <v>9390</v>
      </c>
    </row>
    <row r="78" spans="1:4" s="8" customFormat="1" ht="15">
      <c r="A78" s="61"/>
      <c r="B78" s="62">
        <v>6</v>
      </c>
      <c r="C78" s="65" t="s">
        <v>164</v>
      </c>
      <c r="D78" s="66">
        <v>347</v>
      </c>
    </row>
    <row r="79" spans="1:4" s="8" customFormat="1" ht="15">
      <c r="A79" s="61"/>
      <c r="B79" s="62">
        <v>7</v>
      </c>
      <c r="C79" s="65" t="s">
        <v>148</v>
      </c>
      <c r="D79" s="66">
        <v>3088</v>
      </c>
    </row>
    <row r="80" spans="1:4" s="8" customFormat="1" ht="15">
      <c r="A80" s="70"/>
      <c r="B80" s="154" t="s">
        <v>388</v>
      </c>
      <c r="C80" s="154"/>
      <c r="D80" s="154"/>
    </row>
    <row r="81" spans="1:4" s="8" customFormat="1" ht="15">
      <c r="A81" s="61"/>
      <c r="B81" s="62" t="s">
        <v>1</v>
      </c>
      <c r="C81" s="55" t="s">
        <v>32</v>
      </c>
      <c r="D81" s="64">
        <v>19733.28</v>
      </c>
    </row>
    <row r="82" spans="1:4" s="8" customFormat="1" ht="15">
      <c r="A82" s="61"/>
      <c r="B82" s="62" t="s">
        <v>2</v>
      </c>
      <c r="C82" s="65" t="s">
        <v>163</v>
      </c>
      <c r="D82" s="64">
        <v>2565</v>
      </c>
    </row>
    <row r="83" spans="1:4" s="8" customFormat="1" ht="15">
      <c r="A83" s="61"/>
      <c r="B83" s="62" t="s">
        <v>3</v>
      </c>
      <c r="C83" s="65" t="s">
        <v>174</v>
      </c>
      <c r="D83" s="64">
        <v>3234</v>
      </c>
    </row>
    <row r="84" spans="1:4" s="8" customFormat="1" ht="15">
      <c r="A84" s="61"/>
      <c r="B84" s="62" t="s">
        <v>4</v>
      </c>
      <c r="C84" s="65" t="s">
        <v>33</v>
      </c>
      <c r="D84" s="66">
        <v>24467.21</v>
      </c>
    </row>
    <row r="85" spans="1:4" s="8" customFormat="1" ht="15">
      <c r="A85" s="61"/>
      <c r="B85" s="62" t="s">
        <v>5</v>
      </c>
      <c r="C85" s="65" t="s">
        <v>168</v>
      </c>
      <c r="D85" s="66">
        <v>539</v>
      </c>
    </row>
    <row r="86" spans="1:4" s="8" customFormat="1" ht="15">
      <c r="A86" s="61"/>
      <c r="B86" s="62" t="s">
        <v>6</v>
      </c>
      <c r="C86" s="65" t="s">
        <v>148</v>
      </c>
      <c r="D86" s="66">
        <v>1786</v>
      </c>
    </row>
    <row r="87" spans="1:4" s="8" customFormat="1" ht="15">
      <c r="A87" s="61"/>
      <c r="B87" s="62" t="s">
        <v>7</v>
      </c>
      <c r="C87" s="65" t="s">
        <v>149</v>
      </c>
      <c r="D87" s="66">
        <v>11614.01</v>
      </c>
    </row>
    <row r="88" spans="1:4" s="8" customFormat="1" ht="15">
      <c r="A88" s="74"/>
      <c r="B88" s="154" t="s">
        <v>389</v>
      </c>
      <c r="C88" s="154"/>
      <c r="D88" s="154"/>
    </row>
    <row r="89" spans="1:4" s="8" customFormat="1" ht="15">
      <c r="A89" s="61"/>
      <c r="B89" s="62" t="s">
        <v>1</v>
      </c>
      <c r="C89" s="65" t="s">
        <v>32</v>
      </c>
      <c r="D89" s="64">
        <v>42515.13</v>
      </c>
    </row>
    <row r="90" spans="1:4" s="8" customFormat="1" ht="15">
      <c r="A90" s="61"/>
      <c r="B90" s="62" t="s">
        <v>2</v>
      </c>
      <c r="C90" s="55" t="s">
        <v>33</v>
      </c>
      <c r="D90" s="66">
        <v>19980</v>
      </c>
    </row>
    <row r="91" spans="1:4" s="8" customFormat="1" ht="15">
      <c r="A91" s="70"/>
      <c r="B91" s="75"/>
      <c r="C91" s="75"/>
      <c r="D91" s="143"/>
    </row>
    <row r="92" spans="1:6" ht="15">
      <c r="A92" s="76"/>
      <c r="B92" s="77"/>
      <c r="C92" s="77"/>
      <c r="D92" s="142"/>
      <c r="F92" s="47"/>
    </row>
    <row r="94" ht="15">
      <c r="D94" s="47"/>
    </row>
  </sheetData>
  <sheetProtection/>
  <mergeCells count="10">
    <mergeCell ref="B2:D2"/>
    <mergeCell ref="B72:D72"/>
    <mergeCell ref="B80:D80"/>
    <mergeCell ref="B88:D88"/>
    <mergeCell ref="B14:D14"/>
    <mergeCell ref="B20:D20"/>
    <mergeCell ref="B30:D30"/>
    <mergeCell ref="B40:D40"/>
    <mergeCell ref="B53:D53"/>
    <mergeCell ref="B65:D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N22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3.8515625" style="7" customWidth="1"/>
    <col min="2" max="2" width="17.57421875" style="7" customWidth="1"/>
    <col min="3" max="3" width="29.7109375" style="84" customWidth="1"/>
    <col min="4" max="4" width="29.57421875" style="81" customWidth="1"/>
    <col min="5" max="5" width="15.00390625" style="7" bestFit="1" customWidth="1"/>
    <col min="6" max="6" width="30.00390625" style="7" customWidth="1"/>
    <col min="7" max="7" width="12.8515625" style="7" customWidth="1"/>
    <col min="8" max="8" width="14.7109375" style="82" customWidth="1"/>
    <col min="9" max="9" width="12.140625" style="82" customWidth="1"/>
    <col min="10" max="10" width="11.7109375" style="83" customWidth="1"/>
    <col min="11" max="11" width="24.7109375" style="83" customWidth="1"/>
    <col min="12" max="12" width="18.28125" style="7" customWidth="1"/>
    <col min="13" max="13" width="15.140625" style="7" customWidth="1"/>
    <col min="14" max="16384" width="9.140625" style="7" customWidth="1"/>
  </cols>
  <sheetData>
    <row r="1" ht="15"/>
    <row r="2" spans="1:14" ht="15">
      <c r="A2" s="96" t="s">
        <v>0</v>
      </c>
      <c r="B2" s="96" t="s">
        <v>419</v>
      </c>
      <c r="C2" s="96" t="s">
        <v>420</v>
      </c>
      <c r="D2" s="97" t="s">
        <v>35</v>
      </c>
      <c r="E2" s="96" t="s">
        <v>68</v>
      </c>
      <c r="F2" s="96" t="s">
        <v>36</v>
      </c>
      <c r="G2" s="95" t="s">
        <v>66</v>
      </c>
      <c r="H2" s="95" t="s">
        <v>67</v>
      </c>
      <c r="I2" s="95" t="s">
        <v>65</v>
      </c>
      <c r="J2" s="95" t="s">
        <v>37</v>
      </c>
      <c r="K2" s="95" t="s">
        <v>38</v>
      </c>
      <c r="L2" s="95" t="s">
        <v>421</v>
      </c>
      <c r="M2" s="95" t="s">
        <v>422</v>
      </c>
      <c r="N2" s="80"/>
    </row>
    <row r="3" spans="1:14" ht="15" customHeight="1">
      <c r="A3" s="98" t="s">
        <v>1</v>
      </c>
      <c r="B3" s="157" t="s">
        <v>423</v>
      </c>
      <c r="C3" s="85" t="s">
        <v>418</v>
      </c>
      <c r="D3" s="86" t="s">
        <v>424</v>
      </c>
      <c r="E3" s="86" t="s">
        <v>94</v>
      </c>
      <c r="F3" s="86" t="s">
        <v>89</v>
      </c>
      <c r="G3" s="87">
        <v>7698</v>
      </c>
      <c r="H3" s="87">
        <v>6805</v>
      </c>
      <c r="I3" s="87">
        <v>6</v>
      </c>
      <c r="J3" s="87">
        <v>2014</v>
      </c>
      <c r="K3" s="87" t="s">
        <v>220</v>
      </c>
      <c r="L3" s="87" t="s">
        <v>425</v>
      </c>
      <c r="M3" s="88">
        <v>533900</v>
      </c>
      <c r="N3" s="80"/>
    </row>
    <row r="4" spans="1:14" ht="15">
      <c r="A4" s="98" t="s">
        <v>2</v>
      </c>
      <c r="B4" s="157"/>
      <c r="C4" s="85" t="s">
        <v>418</v>
      </c>
      <c r="D4" s="86" t="s">
        <v>426</v>
      </c>
      <c r="E4" s="86" t="s">
        <v>94</v>
      </c>
      <c r="F4" s="86" t="s">
        <v>89</v>
      </c>
      <c r="G4" s="87">
        <v>6374</v>
      </c>
      <c r="H4" s="87">
        <v>4830</v>
      </c>
      <c r="I4" s="87">
        <v>6</v>
      </c>
      <c r="J4" s="87">
        <v>2013</v>
      </c>
      <c r="K4" s="87" t="s">
        <v>223</v>
      </c>
      <c r="L4" s="87" t="s">
        <v>425</v>
      </c>
      <c r="M4" s="88">
        <v>555750</v>
      </c>
      <c r="N4" s="80"/>
    </row>
    <row r="5" spans="1:14" ht="15">
      <c r="A5" s="98" t="s">
        <v>3</v>
      </c>
      <c r="B5" s="157"/>
      <c r="C5" s="85" t="s">
        <v>418</v>
      </c>
      <c r="D5" s="86" t="s">
        <v>427</v>
      </c>
      <c r="E5" s="86" t="s">
        <v>88</v>
      </c>
      <c r="F5" s="86" t="s">
        <v>89</v>
      </c>
      <c r="G5" s="87">
        <v>2402</v>
      </c>
      <c r="H5" s="87" t="s">
        <v>74</v>
      </c>
      <c r="I5" s="87">
        <v>2</v>
      </c>
      <c r="J5" s="87">
        <v>2005</v>
      </c>
      <c r="K5" s="87" t="s">
        <v>219</v>
      </c>
      <c r="L5" s="87" t="s">
        <v>428</v>
      </c>
      <c r="M5" s="88" t="s">
        <v>74</v>
      </c>
      <c r="N5" s="80"/>
    </row>
    <row r="6" spans="1:14" ht="15">
      <c r="A6" s="98" t="s">
        <v>4</v>
      </c>
      <c r="B6" s="157"/>
      <c r="C6" s="85" t="s">
        <v>418</v>
      </c>
      <c r="D6" s="86" t="s">
        <v>429</v>
      </c>
      <c r="E6" s="86" t="s">
        <v>91</v>
      </c>
      <c r="F6" s="86" t="s">
        <v>92</v>
      </c>
      <c r="G6" s="87">
        <v>5900</v>
      </c>
      <c r="H6" s="87" t="s">
        <v>74</v>
      </c>
      <c r="I6" s="87">
        <v>50</v>
      </c>
      <c r="J6" s="87">
        <v>2006</v>
      </c>
      <c r="K6" s="87" t="s">
        <v>218</v>
      </c>
      <c r="L6" s="87" t="s">
        <v>425</v>
      </c>
      <c r="M6" s="88">
        <v>115500</v>
      </c>
      <c r="N6" s="80"/>
    </row>
    <row r="7" spans="1:14" ht="15">
      <c r="A7" s="98" t="s">
        <v>5</v>
      </c>
      <c r="B7" s="157"/>
      <c r="C7" s="85" t="s">
        <v>418</v>
      </c>
      <c r="D7" s="86" t="s">
        <v>430</v>
      </c>
      <c r="E7" s="86" t="s">
        <v>90</v>
      </c>
      <c r="F7" s="86" t="s">
        <v>89</v>
      </c>
      <c r="G7" s="87"/>
      <c r="H7" s="87" t="s">
        <v>74</v>
      </c>
      <c r="I7" s="87">
        <v>5</v>
      </c>
      <c r="J7" s="87">
        <v>2008</v>
      </c>
      <c r="K7" s="87" t="s">
        <v>221</v>
      </c>
      <c r="L7" s="87" t="s">
        <v>425</v>
      </c>
      <c r="M7" s="88">
        <v>112800</v>
      </c>
      <c r="N7" s="80"/>
    </row>
    <row r="8" spans="1:14" s="91" customFormat="1" ht="63.75">
      <c r="A8" s="98" t="s">
        <v>6</v>
      </c>
      <c r="B8" s="99" t="s">
        <v>423</v>
      </c>
      <c r="C8" s="89" t="s">
        <v>431</v>
      </c>
      <c r="D8" s="86" t="s">
        <v>432</v>
      </c>
      <c r="E8" s="86" t="s">
        <v>93</v>
      </c>
      <c r="F8" s="86" t="s">
        <v>89</v>
      </c>
      <c r="G8" s="87">
        <v>6374</v>
      </c>
      <c r="H8" s="87" t="s">
        <v>74</v>
      </c>
      <c r="I8" s="87">
        <v>4</v>
      </c>
      <c r="J8" s="87">
        <v>2009</v>
      </c>
      <c r="K8" s="87" t="s">
        <v>222</v>
      </c>
      <c r="L8" s="87" t="s">
        <v>425</v>
      </c>
      <c r="M8" s="88">
        <v>319000</v>
      </c>
      <c r="N8" s="90"/>
    </row>
    <row r="9" spans="1:14" ht="15" customHeight="1">
      <c r="A9" s="98" t="s">
        <v>7</v>
      </c>
      <c r="B9" s="158" t="s">
        <v>423</v>
      </c>
      <c r="C9" s="161" t="s">
        <v>433</v>
      </c>
      <c r="D9" s="92" t="s">
        <v>434</v>
      </c>
      <c r="E9" s="92" t="s">
        <v>178</v>
      </c>
      <c r="F9" s="92" t="s">
        <v>188</v>
      </c>
      <c r="G9" s="93" t="s">
        <v>74</v>
      </c>
      <c r="H9" s="93">
        <v>543</v>
      </c>
      <c r="I9" s="93" t="s">
        <v>74</v>
      </c>
      <c r="J9" s="93">
        <v>1998</v>
      </c>
      <c r="K9" s="93" t="s">
        <v>197</v>
      </c>
      <c r="L9" s="93" t="s">
        <v>435</v>
      </c>
      <c r="M9" s="94" t="s">
        <v>74</v>
      </c>
      <c r="N9" s="80"/>
    </row>
    <row r="10" spans="1:14" ht="15">
      <c r="A10" s="98" t="s">
        <v>8</v>
      </c>
      <c r="B10" s="159"/>
      <c r="C10" s="162"/>
      <c r="D10" s="92" t="s">
        <v>436</v>
      </c>
      <c r="E10" s="92" t="s">
        <v>179</v>
      </c>
      <c r="F10" s="92" t="s">
        <v>189</v>
      </c>
      <c r="G10" s="93" t="s">
        <v>74</v>
      </c>
      <c r="H10" s="93">
        <v>6000</v>
      </c>
      <c r="I10" s="93" t="s">
        <v>74</v>
      </c>
      <c r="J10" s="93">
        <v>2010</v>
      </c>
      <c r="K10" s="93" t="s">
        <v>198</v>
      </c>
      <c r="L10" s="93" t="s">
        <v>435</v>
      </c>
      <c r="M10" s="94" t="s">
        <v>74</v>
      </c>
      <c r="N10" s="80"/>
    </row>
    <row r="11" spans="1:14" ht="15">
      <c r="A11" s="98" t="s">
        <v>9</v>
      </c>
      <c r="B11" s="159"/>
      <c r="C11" s="162"/>
      <c r="D11" s="92" t="s">
        <v>437</v>
      </c>
      <c r="E11" s="92" t="s">
        <v>176</v>
      </c>
      <c r="F11" s="92" t="s">
        <v>186</v>
      </c>
      <c r="G11" s="93">
        <v>4580</v>
      </c>
      <c r="H11" s="93">
        <v>6000</v>
      </c>
      <c r="I11" s="93">
        <v>3</v>
      </c>
      <c r="J11" s="93">
        <v>2008</v>
      </c>
      <c r="K11" s="93" t="s">
        <v>195</v>
      </c>
      <c r="L11" s="93" t="s">
        <v>438</v>
      </c>
      <c r="M11" s="94">
        <v>78000</v>
      </c>
      <c r="N11" s="80"/>
    </row>
    <row r="12" spans="1:14" ht="15">
      <c r="A12" s="98" t="s">
        <v>10</v>
      </c>
      <c r="B12" s="159"/>
      <c r="C12" s="162"/>
      <c r="D12" s="92" t="s">
        <v>439</v>
      </c>
      <c r="E12" s="92" t="s">
        <v>177</v>
      </c>
      <c r="F12" s="92" t="s">
        <v>187</v>
      </c>
      <c r="G12" s="93">
        <v>2299</v>
      </c>
      <c r="H12" s="93">
        <v>1261</v>
      </c>
      <c r="I12" s="93">
        <v>3</v>
      </c>
      <c r="J12" s="93">
        <v>2011</v>
      </c>
      <c r="K12" s="93" t="s">
        <v>196</v>
      </c>
      <c r="L12" s="93" t="s">
        <v>438</v>
      </c>
      <c r="M12" s="94">
        <v>27550</v>
      </c>
      <c r="N12" s="80"/>
    </row>
    <row r="13" spans="1:14" ht="15">
      <c r="A13" s="98" t="s">
        <v>11</v>
      </c>
      <c r="B13" s="159"/>
      <c r="C13" s="162"/>
      <c r="D13" s="92" t="s">
        <v>440</v>
      </c>
      <c r="E13" s="92" t="s">
        <v>175</v>
      </c>
      <c r="F13" s="92" t="s">
        <v>184</v>
      </c>
      <c r="G13" s="93">
        <v>4485</v>
      </c>
      <c r="H13" s="93" t="s">
        <v>74</v>
      </c>
      <c r="I13" s="93">
        <v>1</v>
      </c>
      <c r="J13" s="93">
        <v>2010</v>
      </c>
      <c r="K13" s="93" t="s">
        <v>193</v>
      </c>
      <c r="L13" s="93" t="s">
        <v>435</v>
      </c>
      <c r="M13" s="94" t="s">
        <v>74</v>
      </c>
      <c r="N13" s="80"/>
    </row>
    <row r="14" spans="1:14" ht="15">
      <c r="A14" s="98" t="s">
        <v>12</v>
      </c>
      <c r="B14" s="159"/>
      <c r="C14" s="162"/>
      <c r="D14" s="92" t="s">
        <v>441</v>
      </c>
      <c r="E14" s="92" t="s">
        <v>175</v>
      </c>
      <c r="F14" s="92" t="s">
        <v>185</v>
      </c>
      <c r="G14" s="93">
        <v>4485</v>
      </c>
      <c r="H14" s="93" t="s">
        <v>74</v>
      </c>
      <c r="I14" s="93">
        <v>1</v>
      </c>
      <c r="J14" s="93">
        <v>2010</v>
      </c>
      <c r="K14" s="93" t="s">
        <v>194</v>
      </c>
      <c r="L14" s="93" t="s">
        <v>425</v>
      </c>
      <c r="M14" s="94">
        <v>70600</v>
      </c>
      <c r="N14" s="80"/>
    </row>
    <row r="15" spans="1:14" ht="15">
      <c r="A15" s="98" t="s">
        <v>13</v>
      </c>
      <c r="B15" s="159"/>
      <c r="C15" s="162"/>
      <c r="D15" s="92" t="s">
        <v>442</v>
      </c>
      <c r="E15" s="92" t="s">
        <v>180</v>
      </c>
      <c r="F15" s="92" t="s">
        <v>186</v>
      </c>
      <c r="G15" s="93">
        <v>1995</v>
      </c>
      <c r="H15" s="93">
        <v>1235</v>
      </c>
      <c r="I15" s="93">
        <v>3</v>
      </c>
      <c r="J15" s="93">
        <v>2009</v>
      </c>
      <c r="K15" s="93" t="s">
        <v>199</v>
      </c>
      <c r="L15" s="93" t="s">
        <v>425</v>
      </c>
      <c r="M15" s="94">
        <v>17600</v>
      </c>
      <c r="N15" s="80"/>
    </row>
    <row r="16" spans="1:14" ht="15">
      <c r="A16" s="98" t="s">
        <v>39</v>
      </c>
      <c r="B16" s="159"/>
      <c r="C16" s="162"/>
      <c r="D16" s="92" t="s">
        <v>443</v>
      </c>
      <c r="E16" s="92" t="s">
        <v>205</v>
      </c>
      <c r="F16" s="92" t="s">
        <v>186</v>
      </c>
      <c r="G16" s="93">
        <v>2299</v>
      </c>
      <c r="H16" s="93">
        <v>800</v>
      </c>
      <c r="I16" s="93">
        <v>7</v>
      </c>
      <c r="J16" s="93">
        <v>2012</v>
      </c>
      <c r="K16" s="93" t="s">
        <v>200</v>
      </c>
      <c r="L16" s="93" t="s">
        <v>438</v>
      </c>
      <c r="M16" s="94">
        <v>39000</v>
      </c>
      <c r="N16" s="80"/>
    </row>
    <row r="17" spans="1:14" ht="15">
      <c r="A17" s="98" t="s">
        <v>225</v>
      </c>
      <c r="B17" s="159"/>
      <c r="C17" s="162"/>
      <c r="D17" s="92" t="s">
        <v>444</v>
      </c>
      <c r="E17" s="92" t="s">
        <v>181</v>
      </c>
      <c r="F17" s="92" t="s">
        <v>190</v>
      </c>
      <c r="G17" s="93">
        <v>2476</v>
      </c>
      <c r="H17" s="93">
        <v>970</v>
      </c>
      <c r="I17" s="93">
        <v>3</v>
      </c>
      <c r="J17" s="93">
        <v>2003</v>
      </c>
      <c r="K17" s="93" t="s">
        <v>201</v>
      </c>
      <c r="L17" s="93" t="s">
        <v>435</v>
      </c>
      <c r="M17" s="94" t="s">
        <v>74</v>
      </c>
      <c r="N17" s="80"/>
    </row>
    <row r="18" spans="1:14" ht="15">
      <c r="A18" s="98" t="s">
        <v>226</v>
      </c>
      <c r="B18" s="159"/>
      <c r="C18" s="162"/>
      <c r="D18" s="92" t="s">
        <v>445</v>
      </c>
      <c r="E18" s="92" t="s">
        <v>182</v>
      </c>
      <c r="F18" s="92" t="s">
        <v>192</v>
      </c>
      <c r="G18" s="93" t="s">
        <v>74</v>
      </c>
      <c r="H18" s="93">
        <v>6000</v>
      </c>
      <c r="I18" s="93" t="s">
        <v>74</v>
      </c>
      <c r="J18" s="93">
        <v>1990</v>
      </c>
      <c r="K18" s="93" t="s">
        <v>203</v>
      </c>
      <c r="L18" s="93" t="s">
        <v>316</v>
      </c>
      <c r="M18" s="94" t="s">
        <v>74</v>
      </c>
      <c r="N18" s="80"/>
    </row>
    <row r="19" spans="1:14" ht="15">
      <c r="A19" s="98" t="s">
        <v>40</v>
      </c>
      <c r="B19" s="159"/>
      <c r="C19" s="162"/>
      <c r="D19" s="92" t="s">
        <v>446</v>
      </c>
      <c r="E19" s="92" t="s">
        <v>183</v>
      </c>
      <c r="F19" s="92" t="s">
        <v>185</v>
      </c>
      <c r="G19" s="93">
        <v>3120</v>
      </c>
      <c r="H19" s="93" t="s">
        <v>74</v>
      </c>
      <c r="I19" s="93">
        <v>1</v>
      </c>
      <c r="J19" s="93">
        <v>1978</v>
      </c>
      <c r="K19" s="93" t="s">
        <v>204</v>
      </c>
      <c r="L19" s="93" t="s">
        <v>435</v>
      </c>
      <c r="M19" s="94" t="s">
        <v>74</v>
      </c>
      <c r="N19" s="80"/>
    </row>
    <row r="20" spans="1:14" ht="15">
      <c r="A20" s="98" t="s">
        <v>41</v>
      </c>
      <c r="B20" s="159"/>
      <c r="C20" s="162"/>
      <c r="D20" s="92" t="s">
        <v>457</v>
      </c>
      <c r="E20" s="92" t="s">
        <v>447</v>
      </c>
      <c r="F20" s="92" t="s">
        <v>186</v>
      </c>
      <c r="G20" s="93">
        <v>1956</v>
      </c>
      <c r="H20" s="93">
        <v>800</v>
      </c>
      <c r="I20" s="93">
        <v>5</v>
      </c>
      <c r="J20" s="93">
        <v>2014</v>
      </c>
      <c r="K20" s="93" t="s">
        <v>202</v>
      </c>
      <c r="L20" s="93" t="s">
        <v>425</v>
      </c>
      <c r="M20" s="94">
        <v>35000</v>
      </c>
      <c r="N20" s="80"/>
    </row>
    <row r="21" spans="1:14" ht="15">
      <c r="A21" s="98" t="s">
        <v>42</v>
      </c>
      <c r="B21" s="159"/>
      <c r="C21" s="162"/>
      <c r="D21" s="92" t="s">
        <v>448</v>
      </c>
      <c r="E21" s="92" t="s">
        <v>449</v>
      </c>
      <c r="F21" s="92" t="s">
        <v>191</v>
      </c>
      <c r="G21" s="93" t="s">
        <v>74</v>
      </c>
      <c r="H21" s="93" t="s">
        <v>463</v>
      </c>
      <c r="I21" s="93" t="s">
        <v>74</v>
      </c>
      <c r="J21" s="93" t="s">
        <v>461</v>
      </c>
      <c r="K21" s="93" t="s">
        <v>464</v>
      </c>
      <c r="L21" s="93" t="s">
        <v>316</v>
      </c>
      <c r="M21" s="94" t="s">
        <v>74</v>
      </c>
      <c r="N21" s="80"/>
    </row>
    <row r="22" spans="1:14" ht="15">
      <c r="A22" s="98" t="s">
        <v>43</v>
      </c>
      <c r="B22" s="160"/>
      <c r="C22" s="163"/>
      <c r="D22" s="92" t="s">
        <v>450</v>
      </c>
      <c r="E22" s="92" t="s">
        <v>177</v>
      </c>
      <c r="F22" s="92" t="s">
        <v>451</v>
      </c>
      <c r="G22" s="93" t="s">
        <v>458</v>
      </c>
      <c r="H22" s="93" t="s">
        <v>459</v>
      </c>
      <c r="I22" s="93" t="s">
        <v>460</v>
      </c>
      <c r="J22" s="93" t="s">
        <v>461</v>
      </c>
      <c r="K22" s="93" t="s">
        <v>462</v>
      </c>
      <c r="L22" s="93" t="s">
        <v>425</v>
      </c>
      <c r="M22" s="94">
        <v>79620</v>
      </c>
      <c r="N22" s="80"/>
    </row>
  </sheetData>
  <sheetProtection/>
  <mergeCells count="3">
    <mergeCell ref="B3:B7"/>
    <mergeCell ref="B9:B22"/>
    <mergeCell ref="C9:C2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140625" style="13" customWidth="1"/>
    <col min="2" max="2" width="20.140625" style="51" customWidth="1"/>
    <col min="3" max="4" width="32.8515625" style="9" customWidth="1"/>
    <col min="5" max="16384" width="9.140625" style="9" customWidth="1"/>
  </cols>
  <sheetData>
    <row r="1" spans="1:4" ht="24" customHeight="1">
      <c r="A1" s="170" t="s">
        <v>69</v>
      </c>
      <c r="B1" s="171"/>
      <c r="C1" s="171"/>
      <c r="D1" s="171"/>
    </row>
    <row r="2" ht="18.75" customHeight="1" thickBot="1">
      <c r="A2" s="10" t="s">
        <v>70</v>
      </c>
    </row>
    <row r="3" spans="1:4" ht="21.75" customHeight="1" thickBot="1" thickTop="1">
      <c r="A3" s="11" t="s">
        <v>0</v>
      </c>
      <c r="B3" s="52" t="s">
        <v>14</v>
      </c>
      <c r="C3" s="12" t="s">
        <v>71</v>
      </c>
      <c r="D3" s="12" t="s">
        <v>72</v>
      </c>
    </row>
    <row r="4" spans="1:4" ht="21.75" customHeight="1" thickBot="1" thickTop="1">
      <c r="A4" s="166">
        <v>1</v>
      </c>
      <c r="B4" s="167" t="str">
        <f>Mapka!B3</f>
        <v>Urząd Gminy Czernica</v>
      </c>
      <c r="C4" s="167"/>
      <c r="D4" s="167"/>
    </row>
    <row r="5" spans="1:4" ht="103.5" thickBot="1" thickTop="1">
      <c r="A5" s="166"/>
      <c r="B5" s="53" t="str">
        <f>Ogień!B3</f>
        <v>Urząd Gminy, ul.Kolejowa 3 - budynek</v>
      </c>
      <c r="C5" s="54" t="s">
        <v>358</v>
      </c>
      <c r="D5" s="54" t="s">
        <v>325</v>
      </c>
    </row>
    <row r="6" spans="1:4" s="13" customFormat="1" ht="78" thickBot="1" thickTop="1">
      <c r="A6" s="166"/>
      <c r="B6" s="53" t="str">
        <f>Ogień!B5</f>
        <v>Budynek administracyjny  Ratowice - (ZGK)</v>
      </c>
      <c r="C6" s="54" t="s">
        <v>317</v>
      </c>
      <c r="D6" s="54" t="s">
        <v>318</v>
      </c>
    </row>
    <row r="7" spans="1:4" ht="65.25" thickBot="1" thickTop="1">
      <c r="A7" s="166"/>
      <c r="B7" s="53" t="s">
        <v>229</v>
      </c>
      <c r="C7" s="54" t="s">
        <v>272</v>
      </c>
      <c r="D7" s="54" t="s">
        <v>273</v>
      </c>
    </row>
    <row r="8" spans="1:4" ht="52.5" thickBot="1" thickTop="1">
      <c r="A8" s="166"/>
      <c r="B8" s="53" t="str">
        <f>Ogień!B8</f>
        <v>Komisariat po ZOZ - budynek</v>
      </c>
      <c r="C8" s="54" t="s">
        <v>357</v>
      </c>
      <c r="D8" s="54" t="s">
        <v>359</v>
      </c>
    </row>
    <row r="9" spans="1:4" ht="21.75" customHeight="1" thickBot="1" thickTop="1">
      <c r="A9" s="166">
        <v>2</v>
      </c>
      <c r="B9" s="167" t="str">
        <f>Mapka!B4</f>
        <v>Gminna Biblioteka Publiczna w Czernicy</v>
      </c>
      <c r="C9" s="167"/>
      <c r="D9" s="167"/>
    </row>
    <row r="10" spans="1:4" ht="65.25" thickBot="1" thickTop="1">
      <c r="A10" s="166"/>
      <c r="B10" s="53" t="str">
        <f>Ogień!B80</f>
        <v>budynek biblioteki, Ratowice ul. Wrocławska*</v>
      </c>
      <c r="C10" s="54" t="s">
        <v>332</v>
      </c>
      <c r="D10" s="54" t="s">
        <v>330</v>
      </c>
    </row>
    <row r="11" spans="1:4" ht="78" thickBot="1" thickTop="1">
      <c r="A11" s="166"/>
      <c r="B11" s="53" t="str">
        <f>Ogień!B82</f>
        <v>budynek biblioteki, Nadolice Wielkie 56A</v>
      </c>
      <c r="C11" s="54" t="s">
        <v>331</v>
      </c>
      <c r="D11" s="54" t="s">
        <v>333</v>
      </c>
    </row>
    <row r="12" spans="1:4" ht="52.5" thickBot="1" thickTop="1">
      <c r="A12" s="166"/>
      <c r="B12" s="53" t="str">
        <f>Ogień!B84</f>
        <v>budynek biblioteki, Jeszkowice ul. Jelczańska 5</v>
      </c>
      <c r="C12" s="54" t="s">
        <v>334</v>
      </c>
      <c r="D12" s="54" t="s">
        <v>335</v>
      </c>
    </row>
    <row r="13" spans="1:4" s="13" customFormat="1" ht="21.75" customHeight="1" thickBot="1" thickTop="1">
      <c r="A13" s="166">
        <v>3</v>
      </c>
      <c r="B13" s="167" t="str">
        <f>Mapka!B5</f>
        <v>Gminny Ośrodek Pomocy Społecznej w Czernicy</v>
      </c>
      <c r="C13" s="167"/>
      <c r="D13" s="167"/>
    </row>
    <row r="14" spans="1:4" s="13" customFormat="1" ht="65.25" thickBot="1" thickTop="1">
      <c r="A14" s="166"/>
      <c r="B14" s="53" t="str">
        <f>Ogień!B6</f>
        <v>Budynek komunalny  Czernica  ul. Wrocławska 78 (GOPS)</v>
      </c>
      <c r="C14" s="54" t="s">
        <v>360</v>
      </c>
      <c r="D14" s="54" t="s">
        <v>273</v>
      </c>
    </row>
    <row r="15" spans="1:4" s="13" customFormat="1" ht="21.75" customHeight="1" thickBot="1" thickTop="1">
      <c r="A15" s="166">
        <v>4</v>
      </c>
      <c r="B15" s="167" t="str">
        <f>Mapka!B6</f>
        <v>Zespół Szkół  w Chrząstawie Wielkiej</v>
      </c>
      <c r="C15" s="167"/>
      <c r="D15" s="167"/>
    </row>
    <row r="16" spans="1:4" s="13" customFormat="1" ht="78" thickBot="1" thickTop="1">
      <c r="A16" s="166"/>
      <c r="B16" s="53" t="str">
        <f>Ogień!B99</f>
        <v>budynek szkoły, Chrząstawa Wielka ul. Wrocławska 19</v>
      </c>
      <c r="C16" s="54" t="s">
        <v>348</v>
      </c>
      <c r="D16" s="54" t="s">
        <v>268</v>
      </c>
    </row>
    <row r="17" spans="1:4" s="13" customFormat="1" ht="21.75" customHeight="1" thickBot="1" thickTop="1">
      <c r="A17" s="166">
        <v>5</v>
      </c>
      <c r="B17" s="167" t="str">
        <f>Mapka!B7</f>
        <v>Zespół Szkolno-Przedszkolny w Czernicy</v>
      </c>
      <c r="C17" s="167"/>
      <c r="D17" s="167"/>
    </row>
    <row r="18" spans="1:4" s="13" customFormat="1" ht="65.25" thickBot="1" thickTop="1">
      <c r="A18" s="166"/>
      <c r="B18" s="53" t="str">
        <f>Ogień!B106</f>
        <v>budynek kuźni Czernica (świetlicy-klubokawiarnia), ul. Św. Brata Alberta A. Chmielowskiego 5</v>
      </c>
      <c r="C18" s="54" t="s">
        <v>276</v>
      </c>
      <c r="D18" s="54" t="s">
        <v>277</v>
      </c>
    </row>
    <row r="19" spans="1:4" s="13" customFormat="1" ht="52.5" thickBot="1" thickTop="1">
      <c r="A19" s="166"/>
      <c r="B19" s="53" t="str">
        <f>Ogień!B107</f>
        <v>budynek przedszkola, Czernica ul. Wrocławska 52</v>
      </c>
      <c r="C19" s="54" t="s">
        <v>278</v>
      </c>
      <c r="D19" s="54" t="s">
        <v>279</v>
      </c>
    </row>
    <row r="20" spans="1:4" s="13" customFormat="1" ht="21.75" customHeight="1" thickBot="1" thickTop="1">
      <c r="A20" s="166">
        <v>6</v>
      </c>
      <c r="B20" s="167" t="str">
        <f>Mapka!B8</f>
        <v>Publiczne Gimnazjum Nr 1 w Czernicy</v>
      </c>
      <c r="C20" s="167"/>
      <c r="D20" s="167"/>
    </row>
    <row r="21" spans="1:4" s="13" customFormat="1" ht="116.25" thickBot="1" thickTop="1">
      <c r="A21" s="166"/>
      <c r="B21" s="53" t="e">
        <f>Ogień!#REF!</f>
        <v>#REF!</v>
      </c>
      <c r="C21" s="54" t="s">
        <v>327</v>
      </c>
      <c r="D21" s="54" t="s">
        <v>73</v>
      </c>
    </row>
    <row r="22" spans="1:4" s="13" customFormat="1" ht="21.75" customHeight="1" thickBot="1" thickTop="1">
      <c r="A22" s="166">
        <v>7</v>
      </c>
      <c r="B22" s="167" t="str">
        <f>Mapka!B9</f>
        <v>Publiczne Gimnazjum Nr 2 w Kamieńcu Wrocławskim</v>
      </c>
      <c r="C22" s="167"/>
      <c r="D22" s="167"/>
    </row>
    <row r="23" spans="1:4" s="13" customFormat="1" ht="87" customHeight="1" thickBot="1" thickTop="1">
      <c r="A23" s="166"/>
      <c r="B23" s="53" t="e">
        <f>Ogień!#REF!</f>
        <v>#REF!</v>
      </c>
      <c r="C23" s="168" t="s">
        <v>267</v>
      </c>
      <c r="D23" s="169"/>
    </row>
    <row r="24" spans="1:4" s="13" customFormat="1" ht="21.75" customHeight="1" thickBot="1" thickTop="1">
      <c r="A24" s="166">
        <v>8</v>
      </c>
      <c r="B24" s="167" t="str">
        <f>Mapka!B10</f>
        <v>Szkoła Podstawowa w Dobrzykowicach</v>
      </c>
      <c r="C24" s="167"/>
      <c r="D24" s="167"/>
    </row>
    <row r="25" spans="1:4" s="13" customFormat="1" ht="78" thickBot="1" thickTop="1">
      <c r="A25" s="166"/>
      <c r="B25" s="53" t="str">
        <f>Ogień!B126</f>
        <v>budynek szkoły, Dobrzykowice ul. Szkolna 1</v>
      </c>
      <c r="C25" s="54" t="s">
        <v>314</v>
      </c>
      <c r="D25" s="54" t="s">
        <v>315</v>
      </c>
    </row>
    <row r="26" spans="1:4" ht="21.75" customHeight="1" thickBot="1" thickTop="1">
      <c r="A26" s="166">
        <v>9</v>
      </c>
      <c r="B26" s="167" t="str">
        <f>Mapka!B11</f>
        <v>Szkoła Podstawowa im. B. Krzywoustego w Kamieńcu Wrocławskim</v>
      </c>
      <c r="C26" s="167"/>
      <c r="D26" s="167"/>
    </row>
    <row r="27" spans="1:5" ht="116.25" thickBot="1" thickTop="1">
      <c r="A27" s="166"/>
      <c r="B27" s="53" t="str">
        <f>Ogień!B139</f>
        <v>budynek szkoły, Kamieniec Wrocławski ul. Kolejowa 8</v>
      </c>
      <c r="C27" s="54" t="s">
        <v>346</v>
      </c>
      <c r="D27" s="54" t="s">
        <v>347</v>
      </c>
      <c r="E27" s="56"/>
    </row>
    <row r="28" spans="1:4" s="13" customFormat="1" ht="21.75" customHeight="1" thickBot="1" thickTop="1">
      <c r="A28" s="166">
        <v>10</v>
      </c>
      <c r="B28" s="167" t="str">
        <f>Mapka!B12</f>
        <v>Szkoła Podstawowa w Ratowicach</v>
      </c>
      <c r="C28" s="167"/>
      <c r="D28" s="167"/>
    </row>
    <row r="29" spans="1:4" s="13" customFormat="1" ht="90.75" thickBot="1" thickTop="1">
      <c r="A29" s="166"/>
      <c r="B29" s="53" t="str">
        <f>Ogień!B147</f>
        <v>budynek szkoły, Ratowice ul Wrocławska 36</v>
      </c>
      <c r="C29" s="54" t="s">
        <v>271</v>
      </c>
      <c r="D29" s="54" t="s">
        <v>270</v>
      </c>
    </row>
    <row r="30" spans="1:4" s="13" customFormat="1" ht="14.25" thickBot="1" thickTop="1">
      <c r="A30" s="166">
        <v>11</v>
      </c>
      <c r="B30" s="167" t="str">
        <f>Mapka!B13</f>
        <v>Zakład Gospodarki Komunalnej Czernica</v>
      </c>
      <c r="C30" s="167"/>
      <c r="D30" s="167"/>
    </row>
    <row r="31" spans="1:4" s="13" customFormat="1" ht="39.75" thickBot="1" thickTop="1">
      <c r="A31" s="166"/>
      <c r="B31" s="53" t="str">
        <f>B6</f>
        <v>Budynek administracyjny  Ratowice - (ZGK)</v>
      </c>
      <c r="C31" s="164" t="s">
        <v>328</v>
      </c>
      <c r="D31" s="165"/>
    </row>
    <row r="32" ht="13.5" thickTop="1"/>
  </sheetData>
  <sheetProtection/>
  <mergeCells count="25">
    <mergeCell ref="A13:A14"/>
    <mergeCell ref="A15:A16"/>
    <mergeCell ref="A17:A19"/>
    <mergeCell ref="A20:A21"/>
    <mergeCell ref="A1:D1"/>
    <mergeCell ref="B4:D4"/>
    <mergeCell ref="B9:D9"/>
    <mergeCell ref="A4:A8"/>
    <mergeCell ref="A9:A12"/>
    <mergeCell ref="B22:D22"/>
    <mergeCell ref="B20:D20"/>
    <mergeCell ref="B15:D15"/>
    <mergeCell ref="B30:D30"/>
    <mergeCell ref="C23:D23"/>
    <mergeCell ref="B13:D13"/>
    <mergeCell ref="C31:D31"/>
    <mergeCell ref="A28:A29"/>
    <mergeCell ref="A30:A31"/>
    <mergeCell ref="B17:D17"/>
    <mergeCell ref="A22:A23"/>
    <mergeCell ref="A24:A25"/>
    <mergeCell ref="A26:A27"/>
    <mergeCell ref="B26:D26"/>
    <mergeCell ref="B28:D28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Ewa Poliszuk</cp:lastModifiedBy>
  <cp:lastPrinted>2018-10-09T11:53:30Z</cp:lastPrinted>
  <dcterms:created xsi:type="dcterms:W3CDTF">2012-01-13T14:07:06Z</dcterms:created>
  <dcterms:modified xsi:type="dcterms:W3CDTF">2018-10-09T11:57:39Z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